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LOVNI\002_GRAFIČNI DEL\DOC\obvoznica Pivka\razpis DGD PZI\Pojasnila\"/>
    </mc:Choice>
  </mc:AlternateContent>
  <bookViews>
    <workbookView xWindow="0" yWindow="0" windowWidth="23040" windowHeight="9192" activeTab="2"/>
  </bookViews>
  <sheets>
    <sheet name="Vsebina" sheetId="5" r:id="rId1"/>
    <sheet name="Probnejša navodila - izd cene" sheetId="6" r:id="rId2"/>
    <sheet name="Spec. naročila- celota pr.A" sheetId="1" r:id="rId3"/>
    <sheet name="podrob. speci. naročila GG- B" sheetId="2" r:id="rId4"/>
    <sheet name="podrobn.spec.naročila predor C" sheetId="4" r:id="rId5"/>
    <sheet name="podrob spec. naročila ESO-D" sheetId="3" r:id="rId6"/>
  </sheets>
  <calcPr calcId="162913"/>
</workbook>
</file>

<file path=xl/calcChain.xml><?xml version="1.0" encoding="utf-8"?>
<calcChain xmlns="http://schemas.openxmlformats.org/spreadsheetml/2006/main">
  <c r="B112" i="1" l="1"/>
  <c r="B98" i="1"/>
  <c r="B19" i="4" l="1"/>
  <c r="B28" i="4" s="1"/>
  <c r="B37" i="4" s="1"/>
  <c r="E349" i="1" l="1"/>
  <c r="D354" i="1" s="1"/>
  <c r="E356" i="1" s="1"/>
  <c r="F320" i="1"/>
  <c r="E359" i="1" l="1"/>
  <c r="F356" i="1"/>
  <c r="F75" i="2"/>
  <c r="F74" i="2"/>
  <c r="F73" i="2"/>
  <c r="F72" i="2"/>
  <c r="F71" i="2"/>
  <c r="F70" i="2"/>
  <c r="F69" i="2"/>
  <c r="F68" i="2"/>
  <c r="F67" i="2"/>
  <c r="F66" i="2"/>
  <c r="F64" i="2" s="1"/>
  <c r="F65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C49" i="2" s="1"/>
  <c r="F48" i="2"/>
  <c r="F47" i="2"/>
  <c r="F46" i="2"/>
  <c r="F45" i="2"/>
  <c r="F44" i="2"/>
  <c r="F43" i="2"/>
  <c r="C42" i="2" s="1"/>
  <c r="F41" i="2"/>
  <c r="F40" i="2"/>
  <c r="F39" i="2"/>
  <c r="F38" i="2"/>
  <c r="F37" i="2"/>
  <c r="F36" i="2"/>
  <c r="F35" i="2"/>
  <c r="F34" i="2"/>
  <c r="C33" i="2" s="1"/>
  <c r="F32" i="2"/>
  <c r="F31" i="2"/>
  <c r="F30" i="2"/>
  <c r="F29" i="2"/>
  <c r="F28" i="2" s="1"/>
  <c r="F26" i="2"/>
  <c r="F25" i="2"/>
  <c r="F24" i="2"/>
  <c r="F21" i="2" s="1"/>
  <c r="F20" i="2"/>
  <c r="F19" i="2"/>
  <c r="F18" i="2"/>
  <c r="F17" i="2" s="1"/>
  <c r="F16" i="2"/>
  <c r="F15" i="2"/>
  <c r="F14" i="2"/>
  <c r="F13" i="2" s="1"/>
  <c r="F12" i="2"/>
  <c r="F11" i="2"/>
  <c r="F7" i="2" s="1"/>
  <c r="C6" i="2" s="1"/>
  <c r="F76" i="2" s="1"/>
  <c r="F10" i="2"/>
  <c r="F9" i="2"/>
  <c r="F8" i="2"/>
  <c r="F77" i="2" l="1"/>
  <c r="F78" i="2" s="1"/>
  <c r="F79" i="2" l="1"/>
  <c r="F80" i="2" s="1"/>
  <c r="F301" i="1" l="1"/>
  <c r="F212" i="1"/>
  <c r="F349" i="1"/>
  <c r="F311" i="1"/>
  <c r="F291" i="1"/>
  <c r="F281" i="1"/>
  <c r="F265" i="1"/>
  <c r="F256" i="1"/>
  <c r="F248" i="1"/>
  <c r="F239" i="1"/>
  <c r="F229" i="1"/>
  <c r="F220" i="1"/>
  <c r="F200" i="1"/>
  <c r="F190" i="1"/>
  <c r="F188" i="1"/>
  <c r="F167" i="1"/>
  <c r="F165" i="1"/>
  <c r="F155" i="1"/>
  <c r="F153" i="1"/>
  <c r="F143" i="1"/>
  <c r="F141" i="1"/>
  <c r="F128" i="1"/>
  <c r="F126" i="1"/>
  <c r="F102" i="1"/>
  <c r="F100" i="1"/>
  <c r="F88" i="1"/>
  <c r="F86" i="1"/>
  <c r="F68" i="1"/>
  <c r="F45" i="1"/>
  <c r="F43" i="1"/>
  <c r="F31" i="1"/>
  <c r="F21" i="1"/>
  <c r="B21" i="1"/>
  <c r="B31" i="1" s="1"/>
  <c r="B43" i="1" s="1"/>
  <c r="F12" i="1"/>
  <c r="B55" i="1" l="1"/>
  <c r="B68" i="1" s="1"/>
  <c r="B77" i="1" s="1"/>
  <c r="B86" i="1" s="1"/>
  <c r="B126" i="1" l="1"/>
  <c r="B141" i="1" s="1"/>
  <c r="B153" i="1" s="1"/>
  <c r="B165" i="1" s="1"/>
  <c r="B176" i="1" s="1"/>
  <c r="B188" i="1" s="1"/>
  <c r="B200" i="1" s="1"/>
  <c r="B212" i="1" s="1"/>
  <c r="B220" i="1" s="1"/>
  <c r="B229" i="1" s="1"/>
  <c r="B239" i="1" s="1"/>
  <c r="B248" i="1" s="1"/>
  <c r="B256" i="1" s="1"/>
  <c r="B265" i="1" s="1"/>
  <c r="B281" i="1" s="1"/>
  <c r="B291" i="1" s="1"/>
  <c r="B299" i="1" s="1"/>
  <c r="B309" i="1" s="1"/>
  <c r="B318" i="1" s="1"/>
  <c r="B327" i="1" s="1"/>
  <c r="B349" i="1" s="1"/>
</calcChain>
</file>

<file path=xl/sharedStrings.xml><?xml version="1.0" encoding="utf-8"?>
<sst xmlns="http://schemas.openxmlformats.org/spreadsheetml/2006/main" count="403" uniqueCount="212">
  <si>
    <t>Ponudnik:</t>
  </si>
  <si>
    <t>št. ponudbe:</t>
  </si>
  <si>
    <t>datum:</t>
  </si>
  <si>
    <t>N°</t>
  </si>
  <si>
    <t>EUR (zaokrožiti na dve decimalki)</t>
  </si>
  <si>
    <t>delež%</t>
  </si>
  <si>
    <t>Gospodarski subjekt:</t>
  </si>
  <si>
    <t>……………………………………………………………</t>
  </si>
  <si>
    <t>…………………………………..IZS št.: ……………….</t>
  </si>
  <si>
    <t xml:space="preserve">Elaborat  dimenzioniranja voziščne konstrukcije </t>
  </si>
  <si>
    <t>izobrazba gradbene smeri; odgovorni projektant za zahtevne objekte:</t>
  </si>
  <si>
    <t>Gospodarski subjekt</t>
  </si>
  <si>
    <t>Odg. projektant/izdelovalec:</t>
  </si>
  <si>
    <t>PZI cestne razsvetljave s priključitvijo na omrežje</t>
  </si>
  <si>
    <t xml:space="preserve">PZI prestavitve in zaščite telekomunikacijskega omrežja
</t>
  </si>
  <si>
    <t>PGD krajinske ureditve</t>
  </si>
  <si>
    <t>…………………………………..ZAPS št.: ……………….</t>
  </si>
  <si>
    <t>Arhitekturno oblikovanje podvoza (portal)</t>
  </si>
  <si>
    <t>Varnostni načrt</t>
  </si>
  <si>
    <t>Koordinacija- pregled delovne kopije, predstavitve občini, odškodninske obrav…..UR:</t>
  </si>
  <si>
    <t>1 ura je   eur  =      (vnesi v spodnjo celico)</t>
  </si>
  <si>
    <t>SKUPAJ:</t>
  </si>
  <si>
    <t>SKUPAJ Z DDV:</t>
  </si>
  <si>
    <t xml:space="preserve">Opomba: </t>
  </si>
  <si>
    <t xml:space="preserve">PZI  prestavitve in zaščite elektroenergetskega omrežja </t>
  </si>
  <si>
    <t>Elaborat ravnanja s plodno zemljo</t>
  </si>
  <si>
    <t xml:space="preserve">PZI prestavitve in zaščite vodovodnega omrežja
</t>
  </si>
  <si>
    <t>DDV (22%):</t>
  </si>
  <si>
    <t>DGD in PZI novogradnje 1. faze južne obvoznica Pivka</t>
  </si>
  <si>
    <t>DGD nadvoza nad Raduhovsko cesto</t>
  </si>
  <si>
    <t>PZI nadvoza n nad Raduhovsko cesto</t>
  </si>
  <si>
    <t>VRSTA DELA</t>
  </si>
  <si>
    <t>DGD cestne razsvetljave s priključitvijo na omrežje</t>
  </si>
  <si>
    <t xml:space="preserve">PZI prestavitve in zaščite fekalne kanalizacije
</t>
  </si>
  <si>
    <t>Program monitoringa med gradnjo in obratovanjem</t>
  </si>
  <si>
    <t xml:space="preserve">PZI rušitve dveh objektov </t>
  </si>
  <si>
    <t>Načrt ravnanja z viški izkopanega materiala</t>
  </si>
  <si>
    <t>Načrt gospodarjenja z gradbenimi odpadki (NGGO)</t>
  </si>
  <si>
    <t>Elaborat za preprečevanje in zmanjševanje emisij delcev z gradbišča</t>
  </si>
  <si>
    <t>DGD predora Kerin (po ločeni PN - Priloga 2)</t>
  </si>
  <si>
    <t>PZI predora Kerin (po ločeni PN - Priloga 2)</t>
  </si>
  <si>
    <t>Hidrološko hidravlična analiza</t>
  </si>
  <si>
    <t>Karte razredov poplavne in erozijske nevarnosti za obstoječe in načrtovano stanje</t>
  </si>
  <si>
    <t>Kapacitetna anliza križišča K1 in preveritev prometne študije (v skladu s PN točka 7.3.4)</t>
  </si>
  <si>
    <t xml:space="preserve">DGD prestavitve in zaščite telekomunikacijskega omrežja
</t>
  </si>
  <si>
    <t xml:space="preserve">DGD  prestavitev in zaščita vodovodnega omrežja
</t>
  </si>
  <si>
    <t xml:space="preserve">DGD  prestavitev in zaščita fekalne kanalizacije
</t>
  </si>
  <si>
    <t>DGD  krajinske ureditve</t>
  </si>
  <si>
    <t>Načrt ureditve gradbišča z načrtom vodenja in zavaroavnja prometa v času gradnje</t>
  </si>
  <si>
    <t>DGD elektrostrojne opreme predora Kerin (po ločeni PN - Priloga 3)</t>
  </si>
  <si>
    <t>PZI elektrostrojne opreme predora Kerin (po ločeni PN - Priloga 3)</t>
  </si>
  <si>
    <t>Vizualizacija- 3D animacija</t>
  </si>
  <si>
    <t>Predvidena dela</t>
  </si>
  <si>
    <t>količina</t>
  </si>
  <si>
    <t>enota</t>
  </si>
  <si>
    <t>cena/enoto v EUR brez DDV</t>
  </si>
  <si>
    <t>cena v EUR brez DDV</t>
  </si>
  <si>
    <t xml:space="preserve">I. VRTALNA DELA         </t>
  </si>
  <si>
    <t xml:space="preserve">Pripravljalna dela        </t>
  </si>
  <si>
    <t xml:space="preserve">Prevozi vrtalnih garnitur in opreme </t>
  </si>
  <si>
    <t>km</t>
  </si>
  <si>
    <t>Formiranje delovišča</t>
  </si>
  <si>
    <t>kom</t>
  </si>
  <si>
    <t>Premiki med vrtinami - lahki</t>
  </si>
  <si>
    <t>Premiki med vrtinami - težki</t>
  </si>
  <si>
    <t>Strojna priprava dostopnih poti, čiščenje terena</t>
  </si>
  <si>
    <t>pavšal</t>
  </si>
  <si>
    <r>
      <t xml:space="preserve"> Število  vrtin - trasa (vkopi in nasipi)   </t>
    </r>
    <r>
      <rPr>
        <sz val="11"/>
        <color theme="1"/>
        <rFont val="Calibri"/>
        <family val="2"/>
        <charset val="238"/>
        <scheme val="minor"/>
      </rPr>
      <t xml:space="preserve">                            4 kom dolžine do 6 m = 24 m </t>
    </r>
  </si>
  <si>
    <t>Dolžina vrtin - v vezljivi zemljini (glina,melj)</t>
  </si>
  <si>
    <t>m</t>
  </si>
  <si>
    <t xml:space="preserve">                           - v grušču, produ</t>
  </si>
  <si>
    <t xml:space="preserve">                          - v  preperini in hribini</t>
  </si>
  <si>
    <r>
      <t xml:space="preserve"> Število vrtin - objekt (nadvoz)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2 kom a 8 m = 16 m </t>
    </r>
  </si>
  <si>
    <t xml:space="preserve">                           - v  preperini in hribini</t>
  </si>
  <si>
    <r>
      <t xml:space="preserve"> Število </t>
    </r>
    <r>
      <rPr>
        <b/>
        <u/>
        <sz val="11"/>
        <color theme="1"/>
        <rFont val="Calibri"/>
        <family val="2"/>
        <charset val="238"/>
        <scheme val="minor"/>
      </rPr>
      <t xml:space="preserve"> strukturnih vrtin</t>
    </r>
    <r>
      <rPr>
        <b/>
        <sz val="11"/>
        <color theme="1"/>
        <rFont val="Calibri"/>
        <family val="2"/>
        <charset val="238"/>
        <scheme val="minor"/>
      </rPr>
      <t xml:space="preserve"> -  </t>
    </r>
    <r>
      <rPr>
        <sz val="11"/>
        <color theme="1"/>
        <rFont val="Calibri"/>
        <family val="2"/>
        <charset val="238"/>
        <scheme val="minor"/>
      </rPr>
      <t xml:space="preserve">predvkop  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1 kom a 15 in 1 kom a 25 m = 40 m </t>
    </r>
  </si>
  <si>
    <t xml:space="preserve">                                                     - predvkop         1 kom a 30 m = 30 m </t>
  </si>
  <si>
    <t xml:space="preserve">3 kom a 150 m  =  450 m </t>
  </si>
  <si>
    <t xml:space="preserve">                                                     - predor               1 kom a 50 in 1 kom a 60 m = 110 m </t>
  </si>
  <si>
    <t>Dolžina vrtin - v vezljivi in  nevezljivi zemljini</t>
  </si>
  <si>
    <t xml:space="preserve">                           - v prepereli hribini (z izplako)</t>
  </si>
  <si>
    <t xml:space="preserve">                           - v  hribini (z izplako)</t>
  </si>
  <si>
    <t>Opomba: pri vseh vrtinah se v ponudbeni ceni vrtanja upošteva cevitev!</t>
  </si>
  <si>
    <t>Druga terenska dela</t>
  </si>
  <si>
    <t xml:space="preserve">Sodelovanje vrtalne ekipe pri meritvah </t>
  </si>
  <si>
    <t>ur</t>
  </si>
  <si>
    <t>Odvzem vzorcev: kategorija 1</t>
  </si>
  <si>
    <t>Odvzem vzorcev: kategorija 2</t>
  </si>
  <si>
    <t>Sondažni izkopi</t>
  </si>
  <si>
    <t xml:space="preserve">II. GEOTEHNIČNE MERITVE V VRTINAH </t>
  </si>
  <si>
    <t>Meritve s krožno ploščo, LDP ...</t>
  </si>
  <si>
    <t>Meritve s presiometrom (3 meritve na odsek)</t>
  </si>
  <si>
    <t>Izvedba SPT - trasa, nadvoz</t>
  </si>
  <si>
    <t>Izvedba črpalnega ali nalivalnega poizkusa</t>
  </si>
  <si>
    <t xml:space="preserve">CPTu meritve ali DMT meritve (4 sonde) </t>
  </si>
  <si>
    <t>Vgradnja piezometrskih cevi, uvodne kolone (3 m),  zasipa in zaščitne kape (1 kom)</t>
  </si>
  <si>
    <t>Aktivacija piezometra</t>
  </si>
  <si>
    <t>Meritve v piezometru (nabava in vgradnja kontinuiranega merilnika nivoja podzemne vode)</t>
  </si>
  <si>
    <t xml:space="preserve">III. GEOTEHNIČNA DELA NA POVRŠINI </t>
  </si>
  <si>
    <t>Geodetski posnetki ustja vrtin, sondažnih izkopov, CPTu , ….</t>
  </si>
  <si>
    <t>Lociranje vrtin, geološka in geotehnična spremljava z odvzemi vzorcev in popisi jeder, popisi sondažnih izkopov</t>
  </si>
  <si>
    <t>dni/inž</t>
  </si>
  <si>
    <t>dni/teh</t>
  </si>
  <si>
    <t>Inženirsko in hidro geološko kartiranje</t>
  </si>
  <si>
    <t>Vodenje raziskav s pridobivanjem soglasij lastnikov za vrtanje</t>
  </si>
  <si>
    <t xml:space="preserve">IV. LABORATORIJSKE PREISKAVE                     </t>
  </si>
  <si>
    <t>Naravna vlažnost</t>
  </si>
  <si>
    <t>Konsistenca</t>
  </si>
  <si>
    <t>Prostorninska teža</t>
  </si>
  <si>
    <t>Sejalna analiza-kombinirana preiskava</t>
  </si>
  <si>
    <t>Modul stisljivosti</t>
  </si>
  <si>
    <t>Strižne karakteristike-direktni strig</t>
  </si>
  <si>
    <t>Enoosna tlačna trdnost</t>
  </si>
  <si>
    <t>Enoosna tlačna trdnost kamnin</t>
  </si>
  <si>
    <t>Direktna strižna trdnost po diskontinuitetah (Robertsov test)</t>
  </si>
  <si>
    <t>Triosne preiskave kamnin</t>
  </si>
  <si>
    <t>Vodoprepustnost</t>
  </si>
  <si>
    <r>
      <t>Kemijske analize podzemne vode: Na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, K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, Ca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>, Mg</t>
    </r>
    <r>
      <rPr>
        <vertAlign val="superscript"/>
        <sz val="11"/>
        <color theme="1"/>
        <rFont val="Calibri"/>
        <family val="2"/>
        <charset val="238"/>
        <scheme val="minor"/>
      </rPr>
      <t>2+</t>
    </r>
    <r>
      <rPr>
        <sz val="11"/>
        <color theme="1"/>
        <rFont val="Calibri"/>
        <family val="2"/>
        <charset val="238"/>
        <scheme val="minor"/>
      </rPr>
      <t>, HCO</t>
    </r>
    <r>
      <rPr>
        <vertAlign val="superscript"/>
        <sz val="11"/>
        <color theme="1"/>
        <rFont val="Calibri"/>
        <family val="2"/>
        <charset val="238"/>
        <scheme val="minor"/>
      </rPr>
      <t>3-</t>
    </r>
    <r>
      <rPr>
        <sz val="11"/>
        <color theme="1"/>
        <rFont val="Calibri"/>
        <family val="2"/>
        <charset val="238"/>
        <scheme val="minor"/>
      </rPr>
      <t>, 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2-</t>
    </r>
    <r>
      <rPr>
        <sz val="11"/>
        <color theme="1"/>
        <rFont val="Calibri"/>
        <family val="2"/>
        <charset val="238"/>
        <scheme val="minor"/>
      </rPr>
      <t>, Cl</t>
    </r>
    <r>
      <rPr>
        <vertAlign val="superscript"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,NO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vertAlign val="superscript"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, elektroprevodnost, pH.</t>
    </r>
  </si>
  <si>
    <t>Poročilo o laboratorijskih preiskavah</t>
  </si>
  <si>
    <t>Poročilo o vgradljivosti materialov</t>
  </si>
  <si>
    <t>V. IZDELAVA GEOLOŠKO - GEOTEHNIŠKEGA ELABORATA ZA TRASO CESTE IN GEOLOŠKO GEOTEHNIČNIH NAČRTOV ZA OBJEKTE</t>
  </si>
  <si>
    <t>Izdelava inženirsko – geoloških kart</t>
  </si>
  <si>
    <t xml:space="preserve"> dni/teh</t>
  </si>
  <si>
    <t>Izdelava vzdolžnih in prečnih inženirsko – geoloških profilov</t>
  </si>
  <si>
    <t>Izdelava profilov vrtin in sondažnih izkopov</t>
  </si>
  <si>
    <t>Stabilnostne analize + posedki</t>
  </si>
  <si>
    <t>Geološko-geotehniški in hidrogeološki elaborat o sestavi tal in načinu gradnje trase 1. faze južne obvoznice Pivka, predora Kerin in temeljenja objektov</t>
  </si>
  <si>
    <t>Poročilo o meritvah nivoja podzemne vode v piezometru v obdobju enega hidrološkega leta</t>
  </si>
  <si>
    <t>Geotehniški načrt o pogojih gradnje predora Kerin</t>
  </si>
  <si>
    <t>Geotehniški načrt za gradnjo in temeljenje nadvoza</t>
  </si>
  <si>
    <t>Koordinacija</t>
  </si>
  <si>
    <t>Skupaj brez DDV</t>
  </si>
  <si>
    <t>Nepredvidena dela (5%)</t>
  </si>
  <si>
    <t>Skupaj z nepredvidenimi deli in koordinacijo</t>
  </si>
  <si>
    <t>DDV</t>
  </si>
  <si>
    <t>Vse skupaj z DDV</t>
  </si>
  <si>
    <t>cena</t>
  </si>
  <si>
    <t>KPL</t>
  </si>
  <si>
    <t xml:space="preserve"> Izdelva projekta DGD in projekta PZI, ter izvlečka iz PZI - skladno z zahtevami iz projektne naloge Priloga3 Poglab+vje 7 - vsebina projektne dokumetacije</t>
  </si>
  <si>
    <t>Pridobivanje in izdelava vseh ostalih dokumetov po zahtevah iz projektne naloge</t>
  </si>
  <si>
    <t>skupaj cena  brez DDV</t>
  </si>
  <si>
    <t>DDV 22%</t>
  </si>
  <si>
    <t>Skupoaj cena z DDV</t>
  </si>
  <si>
    <t>Priloga A</t>
  </si>
  <si>
    <t>podpis in žig ponudnika</t>
  </si>
  <si>
    <t>PI s področja gradbeništva/geotehnologije in rudarstva:</t>
  </si>
  <si>
    <t>Pooblaščeni arhitekt:</t>
  </si>
  <si>
    <t>Pooblaščeni krajinski arhitekt:</t>
  </si>
  <si>
    <t>PI s področja elektrotehnike:</t>
  </si>
  <si>
    <t>PI s področja gradbeništva:</t>
  </si>
  <si>
    <t>Izdelovalec s področja agronomije:</t>
  </si>
  <si>
    <t>PI/Izdelovalec:</t>
  </si>
  <si>
    <t>…………………………………. št.potrdila koord.……………….</t>
  </si>
  <si>
    <t>Izdelovalec s področja tehnične smeri:</t>
  </si>
  <si>
    <t>Pridobivanje projektnih pogojev in mnenj k projektu</t>
  </si>
  <si>
    <t>…………………………………..</t>
  </si>
  <si>
    <t>Projektantski popis del s predizmerami in projektantski predračun (za fazo DGD in PZI)</t>
  </si>
  <si>
    <t>Katastrski elaborat in priprava podatkov za spremljanje odkupov</t>
  </si>
  <si>
    <t>PI s področja strojništva:</t>
  </si>
  <si>
    <t>PI s področja gradbeništva/strojništva:</t>
  </si>
  <si>
    <t>DGD in PZI Zbirna karta komunalnih vodov</t>
  </si>
  <si>
    <t>PI s področja gradbeništva: / PI s področja prometnega inženirstva:</t>
  </si>
  <si>
    <r>
      <t xml:space="preserve">DGD </t>
    </r>
    <r>
      <rPr>
        <i/>
        <sz val="10"/>
        <rFont val="Arial"/>
        <family val="2"/>
        <charset val="238"/>
      </rPr>
      <t>novogradnje  obvozne ceste (</t>
    </r>
    <r>
      <rPr>
        <i/>
        <sz val="8"/>
        <rFont val="Arial"/>
        <family val="2"/>
        <charset val="238"/>
      </rPr>
      <t>vključno s  priključki, kolesarske in pešpot ob obvoznici, dostopnih poti,  ured. LC na območju nadvoza odvodnjavanja z vsemi pripadajočimi objekti z navezavo na G1-6 pri Hrastju)</t>
    </r>
  </si>
  <si>
    <r>
      <t xml:space="preserve">PZI novogradnje obvozne  ceste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vključno s  priključki, kolesarske in pešpot ob obvoznici, dostopnih poti,  odvodnjavanja z vsemi pripadajočimi objekti z navezavo na G1-6 pri Hrastju)</t>
    </r>
  </si>
  <si>
    <r>
      <t xml:space="preserve">DGD </t>
    </r>
    <r>
      <rPr>
        <i/>
        <sz val="10"/>
        <rFont val="Arial"/>
        <family val="2"/>
        <charset val="238"/>
      </rPr>
      <t>novogradnje  krožnega križišča (</t>
    </r>
    <r>
      <rPr>
        <i/>
        <sz val="8"/>
        <rFont val="Arial"/>
        <family val="2"/>
        <charset val="238"/>
      </rPr>
      <t xml:space="preserve">vključno s urekonstrukcijo R ceste z odvodnjavanjem, AP in z vsemi pripadajočimi objekti </t>
    </r>
    <r>
      <rPr>
        <i/>
        <sz val="10"/>
        <rFont val="Arial"/>
        <family val="2"/>
        <charset val="238"/>
      </rPr>
      <t>)</t>
    </r>
  </si>
  <si>
    <r>
      <t xml:space="preserve">PZI novogradnje  krožnegaa križišča </t>
    </r>
    <r>
      <rPr>
        <sz val="8"/>
        <rFont val="Arial"/>
        <family val="2"/>
        <charset val="238"/>
      </rPr>
      <t>(vključno s ureditvijo R ceste z odvodnjavanjem,  AP in z vsemi pripadajočimi objekti)</t>
    </r>
  </si>
  <si>
    <t xml:space="preserve">DGD  prestavitve in zaščite elektroenergetskega omrežja </t>
  </si>
  <si>
    <t>Cene se vnaša le v rumeno obarvane celice! V tabeli ni formul.</t>
  </si>
  <si>
    <t>Datum:</t>
  </si>
  <si>
    <t>Priloga C</t>
  </si>
  <si>
    <t>Št. ponudbe:</t>
  </si>
  <si>
    <t>DGD predora Kerin</t>
  </si>
  <si>
    <t>PZI predora Kerin</t>
  </si>
  <si>
    <t>Analiza tveganja in potrebnih ukrepov za predor Kerin</t>
  </si>
  <si>
    <t>Odg. projektant:</t>
  </si>
  <si>
    <t>Študija požarne varnosti za predor Kerin</t>
  </si>
  <si>
    <t>Študija prezračevanja predora Kerin</t>
  </si>
  <si>
    <t xml:space="preserve">IZP varinante podaljšanja predora na območju podvoza Hrastje </t>
  </si>
  <si>
    <t>DDV 22%:</t>
  </si>
  <si>
    <t>Priloga D</t>
  </si>
  <si>
    <t>Priloga B</t>
  </si>
  <si>
    <t xml:space="preserve">Podrobnejša specifikacija </t>
  </si>
  <si>
    <t>Priloga  D</t>
  </si>
  <si>
    <r>
      <t>Priloga</t>
    </r>
    <r>
      <rPr>
        <b/>
        <sz val="11"/>
        <rFont val="Arial Nova"/>
        <family val="2"/>
        <charset val="238"/>
      </rPr>
      <t xml:space="preserve"> B</t>
    </r>
  </si>
  <si>
    <r>
      <t xml:space="preserve">Priloga  </t>
    </r>
    <r>
      <rPr>
        <b/>
        <sz val="11"/>
        <rFont val="Arial Nova"/>
        <family val="2"/>
        <charset val="238"/>
      </rPr>
      <t>C</t>
    </r>
  </si>
  <si>
    <r>
      <t>Priloga</t>
    </r>
    <r>
      <rPr>
        <b/>
        <sz val="11"/>
        <rFont val="Arial Nova"/>
        <family val="2"/>
        <charset val="238"/>
      </rPr>
      <t xml:space="preserve"> A</t>
    </r>
    <r>
      <rPr>
        <sz val="11"/>
        <rFont val="Arial Nova"/>
        <family val="2"/>
        <charset val="238"/>
      </rPr>
      <t xml:space="preserve">, </t>
    </r>
  </si>
  <si>
    <t>zajeta so vsa predvidena dela pri izdelavi projekta DGD in PZI novogradnje 1.faze južne obvoznice Pivka</t>
  </si>
  <si>
    <t>(iz prilog B,C,D se v prilogo A vnese samo končne vrednsoti)</t>
  </si>
  <si>
    <t>Datum</t>
  </si>
  <si>
    <t xml:space="preserve">Podpis in žig </t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</si>
  <si>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GG elaborata s predlogom programa za izdelavo geoloških, geotehničnih in hidrogeoloških raziskav  (priloga B)</t>
    </r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</si>
  <si>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izdelavo DGD in PZI  predora Kerin(priloga C)</t>
    </r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</si>
  <si>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>DGD in PZI elektrostrojne opreme za predor Kerin (priloga D)</t>
    </r>
  </si>
  <si>
    <t>Podrobna navodila  za izdelavo ponudbe</t>
  </si>
  <si>
    <t>Podrobnejša navodila za izdelavo cene</t>
  </si>
  <si>
    <t xml:space="preserve">priloga </t>
  </si>
  <si>
    <t>Ponudbena cena mora vključevati tudi stroške koordinacij, stroške sodelovanja z osebjem naročnika, predstavniki občine in ostalimi projektanti, stroške sodelovanja in usklajevanja projektnih rešitev z mnenjedajalci, stroške za izvedbo zakoličbenega elaborata , stroške izdelave elaboratov in poročil, vse materialne stroške in druge stroške, povezane s predmetom javnega naročila ter vsa dela, ki sledijo iz veljavne zakonodaje in niso posebej navedena v projektni nalogi in so potrebna za popolno izdelavo projekta.</t>
  </si>
  <si>
    <t>Končne vrednosti iz podrobnejših popisa delj priloge B,C,D se vpiše v specifikacijo naročila v prilogo A.</t>
  </si>
  <si>
    <r>
      <t>Opomba:</t>
    </r>
    <r>
      <rPr>
        <sz val="10"/>
        <rFont val="Times New Roman"/>
        <family val="1"/>
        <charset val="238"/>
      </rPr>
      <t xml:space="preserve"> vsa dela, ki jih je treba izvesti morajo biti v skladu s projektno nalogo, v kolikor  niso posebej navedena morajo biti, zajeta v enotnih cenah v popisu del ponudbe.</t>
    </r>
  </si>
  <si>
    <t xml:space="preserve">Specifikacija naročila  za izdelavo 
</t>
  </si>
  <si>
    <t>Geološko-geotehnični projekt z izdelavo geološko-geotehničnih in hidrogeoloških raziskav (po PN in podrobnejšem spcifikaciji naročila - priloga 2)</t>
  </si>
  <si>
    <t>Opomba: vsa dela, ki jih je treba izvesti  v skladu s projektno nalogoin v kolikor  niso posebej navedana,morajo biti zajeta v enotnih cenah v specifikaciji naročila.</t>
  </si>
  <si>
    <t xml:space="preserve">PODROBNEJŠA SPECIFIKACIJA NAROČILA-PREDLOG PROGRAMA DOPOLNILNIH GEOLOŠKO GEOTEHNIŠKIH IN HIDROGEOLOŠKIH RAZISKAV ZA IZDELAVO PROJEKTA DGD IN PZI NOVOGRADNJE 1. FAZE JUŽNE OBVOZNICA PIVKA IN GLAVNIH GEOLOŠKO GEOTEHNIŠKIH IN HIDROGEOLOŠKIH RAZISKAV ZA PREDOR KERIN 
</t>
  </si>
  <si>
    <t>Podrobnejša specifikacja naročila za izdelvo projekta DGD in projekta PZI elektrostrojne opreme za predor Kerin na obvoznici Pivka</t>
  </si>
  <si>
    <r>
      <t>Opomba:</t>
    </r>
    <r>
      <rPr>
        <sz val="10"/>
        <rFont val="Times New Roman"/>
        <family val="1"/>
        <charset val="238"/>
      </rPr>
      <t xml:space="preserve"> vsa dela, ki jih je treba izvesti morajo biti v skladu s projektno nalogo, v kolikor  niso posebej navedena morajo biti, zajeta v enotnih cenah v specifikaciji naročila.</t>
    </r>
  </si>
  <si>
    <r>
      <t>Opomba:</t>
    </r>
    <r>
      <rPr>
        <sz val="10"/>
        <rFont val="Times New Roman"/>
        <family val="1"/>
        <charset val="238"/>
      </rPr>
      <t xml:space="preserve"> vsa dela, ki jih je treba izvesti morajo biti v skladu s projektno nalogo, v kolikor  niso posebej navedena morajo biti  zajeta v enotnih cenah v podrobnejši specifikaciji naročila.</t>
    </r>
  </si>
  <si>
    <t xml:space="preserve">PODROBNEJŠA SPECIFILKACIJA NAROČILA za izdelavo DGD in PZI predora Kerin novogradnje 1. faze južne obvoznica Pivka
</t>
  </si>
  <si>
    <r>
      <rPr>
        <sz val="8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Ponudbena cena mora biti specificirana v skladu s SPECIFIKACIJO NAROČILA  za izdelavo DGD in PZI  novogradnje obvoznice Pivka 1 faza (priloga A) </t>
    </r>
  </si>
  <si>
    <t>Sestavni del ponudbe so podrobneje specifikacije naroćila  za izdelavo:</t>
  </si>
  <si>
    <t xml:space="preserve">Podrobnejša specifikacija naročila - prerdlog raziskav za izdelavo GG elaborata s predlogom programa za izdelavo geoloških, geotehničnih in hidrogeoloških raziskav  </t>
  </si>
  <si>
    <t>Podrobnejša specifikacija naročila  za izdelavo DGD in PZI  predora Kerin</t>
  </si>
  <si>
    <t>Podrobnejša specifikacija naročila za izdelavo DGD in PZI elektrostrojne opreme za predor Kerin</t>
  </si>
  <si>
    <t>SPECIFIKACIJA NAROČILA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</si>
</sst>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9" tint="0.7999816888943144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0"/>
      <color rgb="FFFFFF0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Nova"/>
      <family val="2"/>
      <charset val="238"/>
    </font>
    <font>
      <b/>
      <sz val="11"/>
      <name val="Arial Nova"/>
      <family val="2"/>
      <charset val="238"/>
    </font>
    <font>
      <sz val="9"/>
      <name val="Arial Nov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Fill="1" applyBorder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justify" vertical="top" wrapText="1"/>
    </xf>
    <xf numFmtId="3" fontId="3" fillId="0" borderId="5" xfId="0" applyNumberFormat="1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3" fontId="4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5" fillId="0" borderId="0" xfId="0" applyFont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4" fontId="2" fillId="5" borderId="0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7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/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4" fontId="9" fillId="2" borderId="1" xfId="0" applyNumberFormat="1" applyFont="1" applyFill="1" applyBorder="1"/>
    <xf numFmtId="0" fontId="9" fillId="0" borderId="1" xfId="0" applyFont="1" applyFill="1" applyBorder="1"/>
    <xf numFmtId="0" fontId="9" fillId="0" borderId="14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right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/>
    <xf numFmtId="0" fontId="9" fillId="0" borderId="10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/>
    <xf numFmtId="4" fontId="9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top"/>
    </xf>
    <xf numFmtId="0" fontId="9" fillId="0" borderId="7" xfId="0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/>
    <xf numFmtId="4" fontId="9" fillId="5" borderId="4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/>
    <xf numFmtId="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0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center" vertical="top"/>
    </xf>
    <xf numFmtId="0" fontId="9" fillId="0" borderId="0" xfId="0" applyFont="1" applyFill="1"/>
    <xf numFmtId="0" fontId="9" fillId="0" borderId="9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center" vertical="top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top"/>
    </xf>
    <xf numFmtId="0" fontId="9" fillId="0" borderId="5" xfId="0" applyFont="1" applyFill="1" applyBorder="1"/>
    <xf numFmtId="4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7" xfId="0" applyFont="1" applyBorder="1"/>
    <xf numFmtId="4" fontId="9" fillId="0" borderId="8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top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0" fontId="8" fillId="0" borderId="9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1" fillId="7" borderId="14" xfId="0" applyFont="1" applyFill="1" applyBorder="1" applyAlignment="1" applyProtection="1">
      <alignment horizontal="left" vertical="center" wrapText="1"/>
    </xf>
    <xf numFmtId="0" fontId="11" fillId="7" borderId="17" xfId="0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left" vertical="center"/>
    </xf>
    <xf numFmtId="164" fontId="10" fillId="7" borderId="25" xfId="0" applyNumberFormat="1" applyFont="1" applyFill="1" applyBorder="1" applyAlignment="1" applyProtection="1">
      <alignment vertical="center" wrapText="1"/>
    </xf>
    <xf numFmtId="0" fontId="12" fillId="7" borderId="26" xfId="0" applyFont="1" applyFill="1" applyBorder="1" applyAlignment="1" applyProtection="1">
      <alignment vertical="center" wrapText="1"/>
    </xf>
    <xf numFmtId="0" fontId="12" fillId="7" borderId="20" xfId="0" applyFont="1" applyFill="1" applyBorder="1" applyAlignment="1" applyProtection="1">
      <alignment horizontal="center" vertical="center"/>
    </xf>
    <xf numFmtId="164" fontId="12" fillId="7" borderId="20" xfId="0" applyNumberFormat="1" applyFont="1" applyFill="1" applyBorder="1" applyAlignment="1" applyProtection="1">
      <alignment horizontal="right" vertical="center"/>
      <protection locked="0"/>
    </xf>
    <xf numFmtId="164" fontId="12" fillId="7" borderId="21" xfId="0" applyNumberFormat="1" applyFont="1" applyFill="1" applyBorder="1" applyAlignment="1" applyProtection="1">
      <alignment horizontal="right" vertical="center"/>
    </xf>
    <xf numFmtId="164" fontId="10" fillId="7" borderId="21" xfId="0" applyNumberFormat="1" applyFont="1" applyFill="1" applyBorder="1" applyAlignment="1" applyProtection="1">
      <alignment vertical="center" wrapText="1"/>
    </xf>
    <xf numFmtId="0" fontId="10" fillId="7" borderId="26" xfId="0" applyFont="1" applyFill="1" applyBorder="1" applyAlignment="1" applyProtection="1">
      <alignment vertical="center" wrapText="1"/>
    </xf>
    <xf numFmtId="0" fontId="0" fillId="0" borderId="26" xfId="0" applyFont="1" applyBorder="1" applyAlignment="1" applyProtection="1">
      <alignment horizontal="justify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/>
      <protection locked="0"/>
    </xf>
    <xf numFmtId="164" fontId="12" fillId="0" borderId="21" xfId="0" applyNumberFormat="1" applyFont="1" applyBorder="1" applyAlignment="1" applyProtection="1">
      <alignment horizontal="right" vertical="center"/>
    </xf>
    <xf numFmtId="0" fontId="12" fillId="0" borderId="19" xfId="0" applyFont="1" applyFill="1" applyBorder="1" applyAlignment="1" applyProtection="1">
      <alignment vertical="center" wrapText="1"/>
    </xf>
    <xf numFmtId="0" fontId="11" fillId="8" borderId="26" xfId="0" applyFont="1" applyFill="1" applyBorder="1" applyAlignment="1" applyProtection="1">
      <alignment horizontal="left" vertical="center"/>
    </xf>
    <xf numFmtId="0" fontId="12" fillId="0" borderId="26" xfId="0" applyFont="1" applyFill="1" applyBorder="1" applyAlignment="1" applyProtection="1">
      <alignment vertical="center" wrapText="1"/>
    </xf>
    <xf numFmtId="164" fontId="12" fillId="0" borderId="21" xfId="0" applyNumberFormat="1" applyFont="1" applyFill="1" applyBorder="1" applyAlignment="1" applyProtection="1">
      <alignment horizontal="right" vertical="center"/>
    </xf>
    <xf numFmtId="0" fontId="11" fillId="8" borderId="26" xfId="0" applyFont="1" applyFill="1" applyBorder="1" applyAlignment="1" applyProtection="1">
      <alignment horizontal="left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wrapText="1"/>
    </xf>
    <xf numFmtId="0" fontId="11" fillId="8" borderId="20" xfId="0" applyFont="1" applyFill="1" applyBorder="1" applyAlignment="1" applyProtection="1">
      <alignment horizontal="left" vertical="center" wrapText="1"/>
    </xf>
    <xf numFmtId="0" fontId="11" fillId="8" borderId="20" xfId="0" applyFont="1" applyFill="1" applyBorder="1" applyAlignment="1" applyProtection="1">
      <alignment horizontal="center" vertical="center" wrapText="1"/>
    </xf>
    <xf numFmtId="4" fontId="0" fillId="8" borderId="20" xfId="0" applyNumberFormat="1" applyFont="1" applyFill="1" applyBorder="1" applyAlignment="1" applyProtection="1">
      <alignment horizontal="right" vertical="center" wrapText="1"/>
    </xf>
    <xf numFmtId="164" fontId="11" fillId="8" borderId="21" xfId="0" applyNumberFormat="1" applyFont="1" applyFill="1" applyBorder="1" applyAlignment="1" applyProtection="1">
      <alignment horizontal="right" vertical="center" wrapText="1" indent="1"/>
    </xf>
    <xf numFmtId="0" fontId="12" fillId="0" borderId="26" xfId="0" applyFont="1" applyFill="1" applyBorder="1" applyAlignment="1" applyProtection="1">
      <alignment vertical="top" wrapText="1"/>
    </xf>
    <xf numFmtId="0" fontId="12" fillId="0" borderId="30" xfId="0" applyFont="1" applyFill="1" applyBorder="1" applyAlignment="1" applyProtection="1">
      <alignment vertical="center" wrapText="1"/>
    </xf>
    <xf numFmtId="0" fontId="0" fillId="0" borderId="31" xfId="0" applyFont="1" applyBorder="1" applyAlignment="1" applyProtection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right" vertical="center"/>
      <protection locked="0"/>
    </xf>
    <xf numFmtId="164" fontId="12" fillId="0" borderId="25" xfId="0" applyNumberFormat="1" applyFont="1" applyBorder="1" applyAlignment="1" applyProtection="1">
      <alignment horizontal="right" vertical="center"/>
    </xf>
    <xf numFmtId="0" fontId="11" fillId="8" borderId="32" xfId="0" applyFont="1" applyFill="1" applyBorder="1" applyAlignment="1" applyProtection="1">
      <alignment vertical="center" wrapText="1"/>
    </xf>
    <xf numFmtId="0" fontId="10" fillId="8" borderId="33" xfId="0" applyFont="1" applyFill="1" applyBorder="1" applyAlignment="1" applyProtection="1">
      <alignment horizontal="center" vertical="center" wrapText="1"/>
    </xf>
    <xf numFmtId="164" fontId="11" fillId="8" borderId="33" xfId="0" applyNumberFormat="1" applyFont="1" applyFill="1" applyBorder="1" applyAlignment="1" applyProtection="1">
      <alignment horizontal="right" vertical="center"/>
      <protection locked="0"/>
    </xf>
    <xf numFmtId="164" fontId="11" fillId="8" borderId="34" xfId="0" applyNumberFormat="1" applyFont="1" applyFill="1" applyBorder="1" applyAlignment="1" applyProtection="1">
      <alignment horizontal="right" vertical="center"/>
    </xf>
    <xf numFmtId="0" fontId="11" fillId="8" borderId="26" xfId="0" applyFont="1" applyFill="1" applyBorder="1" applyAlignment="1" applyProtection="1">
      <alignment vertical="center" wrapText="1"/>
    </xf>
    <xf numFmtId="0" fontId="10" fillId="8" borderId="20" xfId="0" applyFont="1" applyFill="1" applyBorder="1" applyAlignment="1" applyProtection="1">
      <alignment horizontal="center" vertical="center" wrapText="1"/>
    </xf>
    <xf numFmtId="164" fontId="11" fillId="8" borderId="20" xfId="0" applyNumberFormat="1" applyFont="1" applyFill="1" applyBorder="1" applyAlignment="1" applyProtection="1">
      <alignment horizontal="right" vertical="center"/>
      <protection locked="0"/>
    </xf>
    <xf numFmtId="164" fontId="11" fillId="8" borderId="21" xfId="0" applyNumberFormat="1" applyFont="1" applyFill="1" applyBorder="1" applyAlignment="1" applyProtection="1">
      <alignment horizontal="right" vertical="center"/>
    </xf>
    <xf numFmtId="0" fontId="11" fillId="8" borderId="35" xfId="0" applyFont="1" applyFill="1" applyBorder="1" applyAlignment="1" applyProtection="1">
      <alignment vertical="center" wrapText="1"/>
    </xf>
    <xf numFmtId="0" fontId="10" fillId="8" borderId="36" xfId="0" applyFont="1" applyFill="1" applyBorder="1" applyAlignment="1" applyProtection="1">
      <alignment horizontal="center" vertical="center" wrapText="1"/>
    </xf>
    <xf numFmtId="164" fontId="11" fillId="8" borderId="36" xfId="0" applyNumberFormat="1" applyFont="1" applyFill="1" applyBorder="1" applyAlignment="1" applyProtection="1">
      <alignment horizontal="right" vertical="center"/>
      <protection locked="0"/>
    </xf>
    <xf numFmtId="164" fontId="11" fillId="8" borderId="37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7" xfId="0" applyBorder="1"/>
    <xf numFmtId="0" fontId="0" fillId="0" borderId="3" xfId="0" applyBorder="1"/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16" xfId="0" applyBorder="1"/>
    <xf numFmtId="0" fontId="0" fillId="0" borderId="2" xfId="0" applyBorder="1"/>
    <xf numFmtId="0" fontId="10" fillId="0" borderId="0" xfId="0" applyFont="1" applyAlignment="1">
      <alignment horizontal="right"/>
    </xf>
    <xf numFmtId="0" fontId="10" fillId="0" borderId="15" xfId="0" applyFont="1" applyBorder="1"/>
    <xf numFmtId="0" fontId="10" fillId="0" borderId="6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7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9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4" fontId="2" fillId="0" borderId="13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/>
    <xf numFmtId="3" fontId="1" fillId="0" borderId="7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9" fillId="0" borderId="7" xfId="0" applyFont="1" applyFill="1" applyBorder="1"/>
    <xf numFmtId="4" fontId="17" fillId="5" borderId="0" xfId="0" applyNumberFormat="1" applyFont="1" applyFill="1" applyBorder="1" applyAlignment="1">
      <alignment horizontal="center" vertical="center" wrapText="1"/>
    </xf>
    <xf numFmtId="3" fontId="1" fillId="9" borderId="5" xfId="0" applyNumberFormat="1" applyFont="1" applyFill="1" applyBorder="1" applyAlignment="1">
      <alignment horizontal="center" vertical="center" wrapText="1"/>
    </xf>
    <xf numFmtId="3" fontId="2" fillId="9" borderId="5" xfId="0" applyNumberFormat="1" applyFont="1" applyFill="1" applyBorder="1" applyAlignment="1">
      <alignment horizontal="center" vertical="center" wrapText="1"/>
    </xf>
    <xf numFmtId="3" fontId="2" fillId="9" borderId="4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0" fontId="1" fillId="0" borderId="3" xfId="0" applyFont="1" applyBorder="1" applyAlignment="1">
      <alignment horizontal="justify" vertical="top" wrapText="1"/>
    </xf>
    <xf numFmtId="0" fontId="2" fillId="0" borderId="5" xfId="0" applyFont="1" applyFill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top"/>
    </xf>
    <xf numFmtId="4" fontId="0" fillId="0" borderId="3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/>
    </xf>
    <xf numFmtId="0" fontId="2" fillId="5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21" fillId="0" borderId="0" xfId="0" applyFont="1"/>
    <xf numFmtId="4" fontId="22" fillId="0" borderId="0" xfId="0" applyNumberFormat="1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9" fillId="10" borderId="5" xfId="0" applyFont="1" applyFill="1" applyBorder="1"/>
    <xf numFmtId="0" fontId="2" fillId="0" borderId="8" xfId="0" applyFont="1" applyBorder="1" applyAlignment="1">
      <alignment vertical="top" wrapText="1"/>
    </xf>
    <xf numFmtId="0" fontId="23" fillId="0" borderId="0" xfId="0" applyFont="1" applyAlignment="1">
      <alignment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10" fillId="7" borderId="22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0" fillId="7" borderId="24" xfId="0" applyFont="1" applyFill="1" applyBorder="1" applyAlignment="1">
      <alignment horizontal="left" vertical="center" wrapText="1"/>
    </xf>
    <xf numFmtId="164" fontId="10" fillId="7" borderId="25" xfId="0" applyNumberFormat="1" applyFont="1" applyFill="1" applyBorder="1" applyAlignment="1" applyProtection="1">
      <alignment vertical="top" wrapText="1"/>
    </xf>
    <xf numFmtId="164" fontId="10" fillId="7" borderId="27" xfId="0" applyNumberFormat="1" applyFont="1" applyFill="1" applyBorder="1" applyAlignment="1" applyProtection="1">
      <alignment vertical="top" wrapText="1"/>
    </xf>
    <xf numFmtId="164" fontId="10" fillId="7" borderId="28" xfId="0" applyNumberFormat="1" applyFont="1" applyFill="1" applyBorder="1" applyAlignment="1" applyProtection="1">
      <alignment vertical="top" wrapText="1"/>
    </xf>
    <xf numFmtId="0" fontId="0" fillId="7" borderId="22" xfId="0" applyFont="1" applyFill="1" applyBorder="1" applyAlignment="1">
      <alignment horizontal="left" vertical="center" wrapText="1"/>
    </xf>
    <xf numFmtId="0" fontId="0" fillId="7" borderId="23" xfId="0" applyFont="1" applyFill="1" applyBorder="1" applyAlignment="1">
      <alignment horizontal="left" vertical="center" wrapText="1"/>
    </xf>
    <xf numFmtId="0" fontId="0" fillId="7" borderId="2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4" fontId="11" fillId="8" borderId="20" xfId="0" applyNumberFormat="1" applyFont="1" applyFill="1" applyBorder="1" applyAlignment="1" applyProtection="1">
      <alignment horizontal="right" vertical="center" wrapText="1"/>
    </xf>
    <xf numFmtId="0" fontId="11" fillId="8" borderId="20" xfId="0" applyFont="1" applyFill="1" applyBorder="1" applyAlignment="1" applyProtection="1">
      <alignment horizontal="right" vertical="center" wrapText="1"/>
    </xf>
    <xf numFmtId="0" fontId="11" fillId="8" borderId="21" xfId="0" applyFont="1" applyFill="1" applyBorder="1" applyAlignment="1" applyProtection="1">
      <alignment horizontal="right" vertical="center" wrapText="1"/>
    </xf>
    <xf numFmtId="0" fontId="10" fillId="7" borderId="22" xfId="0" applyFont="1" applyFill="1" applyBorder="1" applyAlignment="1" applyProtection="1">
      <alignment horizontal="left" vertical="center" wrapText="1"/>
    </xf>
    <xf numFmtId="0" fontId="10" fillId="7" borderId="23" xfId="0" applyFont="1" applyFill="1" applyBorder="1" applyAlignment="1" applyProtection="1">
      <alignment horizontal="left" vertical="center" wrapText="1"/>
    </xf>
    <xf numFmtId="0" fontId="10" fillId="7" borderId="24" xfId="0" applyFont="1" applyFill="1" applyBorder="1" applyAlignment="1" applyProtection="1">
      <alignment horizontal="left" vertical="center" wrapText="1"/>
    </xf>
    <xf numFmtId="0" fontId="12" fillId="0" borderId="30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4" fillId="7" borderId="22" xfId="0" applyFont="1" applyFill="1" applyBorder="1" applyAlignment="1" applyProtection="1">
      <alignment vertical="center"/>
    </xf>
    <xf numFmtId="0" fontId="14" fillId="7" borderId="23" xfId="0" applyFont="1" applyFill="1" applyBorder="1" applyAlignment="1" applyProtection="1">
      <alignment vertical="center"/>
    </xf>
    <xf numFmtId="0" fontId="14" fillId="7" borderId="24" xfId="0" applyFont="1" applyFill="1" applyBorder="1" applyAlignment="1" applyProtection="1">
      <alignment vertical="center"/>
    </xf>
    <xf numFmtId="0" fontId="10" fillId="7" borderId="29" xfId="0" applyFont="1" applyFill="1" applyBorder="1" applyAlignment="1" applyProtection="1">
      <alignment vertical="center" wrapText="1"/>
    </xf>
    <xf numFmtId="0" fontId="10" fillId="7" borderId="23" xfId="0" applyFont="1" applyFill="1" applyBorder="1" applyAlignment="1" applyProtection="1">
      <alignment vertical="center" wrapText="1"/>
    </xf>
    <xf numFmtId="0" fontId="10" fillId="7" borderId="24" xfId="0" applyFont="1" applyFill="1" applyBorder="1" applyAlignment="1" applyProtection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24"/>
  <sheetViews>
    <sheetView workbookViewId="0">
      <selection activeCell="H18" sqref="H18"/>
    </sheetView>
  </sheetViews>
  <sheetFormatPr defaultRowHeight="14.4" x14ac:dyDescent="0.3"/>
  <cols>
    <col min="1" max="1" width="5.33203125" customWidth="1"/>
    <col min="2" max="2" width="18.88671875" customWidth="1"/>
    <col min="3" max="3" width="63.44140625" customWidth="1"/>
  </cols>
  <sheetData>
    <row r="6" spans="2:22" x14ac:dyDescent="0.3">
      <c r="B6" s="276" t="s">
        <v>211</v>
      </c>
      <c r="C6" s="276"/>
      <c r="D6" s="276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</row>
    <row r="7" spans="2:22" x14ac:dyDescent="0.3"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</row>
    <row r="8" spans="2:22" x14ac:dyDescent="0.3">
      <c r="B8" s="275" t="s">
        <v>194</v>
      </c>
      <c r="C8" s="275" t="s">
        <v>193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</row>
    <row r="9" spans="2:22" ht="42" customHeight="1" x14ac:dyDescent="0.3">
      <c r="B9" s="275" t="s">
        <v>184</v>
      </c>
      <c r="C9" s="277" t="s">
        <v>185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2:22" x14ac:dyDescent="0.3">
      <c r="B10" s="275"/>
      <c r="C10" s="280" t="s">
        <v>186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</row>
    <row r="11" spans="2:22" x14ac:dyDescent="0.3"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</row>
    <row r="12" spans="2:22" x14ac:dyDescent="0.3"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</row>
    <row r="13" spans="2:22" x14ac:dyDescent="0.3">
      <c r="B13" s="276" t="s">
        <v>180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</row>
    <row r="14" spans="2:22" x14ac:dyDescent="0.3"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</row>
    <row r="15" spans="2:22" ht="42" x14ac:dyDescent="0.3">
      <c r="B15" s="275" t="s">
        <v>182</v>
      </c>
      <c r="C15" s="277" t="s">
        <v>208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</row>
    <row r="16" spans="2:22" x14ac:dyDescent="0.3">
      <c r="B16" s="275"/>
      <c r="C16" s="277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2:22" x14ac:dyDescent="0.3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</row>
    <row r="18" spans="2:22" x14ac:dyDescent="0.3">
      <c r="B18" s="275" t="s">
        <v>183</v>
      </c>
      <c r="C18" s="275" t="s">
        <v>209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2:22" x14ac:dyDescent="0.3"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</row>
    <row r="20" spans="2:22" x14ac:dyDescent="0.3"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2:22" ht="28.2" x14ac:dyDescent="0.3">
      <c r="B21" s="275" t="s">
        <v>181</v>
      </c>
      <c r="C21" s="277" t="s">
        <v>210</v>
      </c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</row>
    <row r="22" spans="2:22" x14ac:dyDescent="0.3"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</row>
    <row r="23" spans="2:22" x14ac:dyDescent="0.3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</row>
    <row r="24" spans="2:22" x14ac:dyDescent="0.3"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</row>
  </sheetData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B5" sqref="B5"/>
    </sheetView>
  </sheetViews>
  <sheetFormatPr defaultRowHeight="14.4" x14ac:dyDescent="0.3"/>
  <cols>
    <col min="2" max="2" width="90.5546875" customWidth="1"/>
  </cols>
  <sheetData>
    <row r="2" spans="2:4" x14ac:dyDescent="0.3">
      <c r="B2" t="s">
        <v>192</v>
      </c>
    </row>
    <row r="4" spans="2:4" ht="26.4" x14ac:dyDescent="0.3">
      <c r="B4" s="289" t="s">
        <v>206</v>
      </c>
    </row>
    <row r="5" spans="2:4" x14ac:dyDescent="0.3">
      <c r="B5" s="287" t="s">
        <v>207</v>
      </c>
      <c r="D5" s="287"/>
    </row>
    <row r="6" spans="2:4" ht="26.4" x14ac:dyDescent="0.3">
      <c r="B6" s="290" t="s">
        <v>189</v>
      </c>
    </row>
    <row r="7" spans="2:4" x14ac:dyDescent="0.3">
      <c r="B7" s="290" t="s">
        <v>190</v>
      </c>
    </row>
    <row r="8" spans="2:4" x14ac:dyDescent="0.3">
      <c r="B8" s="290" t="s">
        <v>191</v>
      </c>
    </row>
    <row r="9" spans="2:4" x14ac:dyDescent="0.3">
      <c r="B9" s="287" t="s">
        <v>196</v>
      </c>
    </row>
    <row r="10" spans="2:4" x14ac:dyDescent="0.3">
      <c r="B10" s="287"/>
    </row>
    <row r="11" spans="2:4" ht="66" x14ac:dyDescent="0.3">
      <c r="B11" s="287" t="s">
        <v>195</v>
      </c>
    </row>
    <row r="12" spans="2:4" x14ac:dyDescent="0.3">
      <c r="B12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7"/>
  <sheetViews>
    <sheetView tabSelected="1" topLeftCell="A25" workbookViewId="0">
      <selection activeCell="J40" sqref="J40"/>
    </sheetView>
  </sheetViews>
  <sheetFormatPr defaultRowHeight="13.2" x14ac:dyDescent="0.25"/>
  <cols>
    <col min="1" max="1" width="5.33203125" style="91" customWidth="1"/>
    <col min="2" max="2" width="3.33203125" style="94" bestFit="1" customWidth="1"/>
    <col min="3" max="3" width="2.33203125" style="92" customWidth="1"/>
    <col min="4" max="4" width="58" style="91" customWidth="1"/>
    <col min="5" max="5" width="29.44140625" style="93" customWidth="1"/>
    <col min="6" max="6" width="8.88671875" style="91"/>
    <col min="7" max="7" width="9" style="91" bestFit="1" customWidth="1"/>
    <col min="8" max="256" width="8.88671875" style="91"/>
    <col min="257" max="257" width="11.5546875" style="91" customWidth="1"/>
    <col min="258" max="258" width="3" style="91" bestFit="1" customWidth="1"/>
    <col min="259" max="259" width="2.33203125" style="91" customWidth="1"/>
    <col min="260" max="260" width="58" style="91" customWidth="1"/>
    <col min="261" max="261" width="29.44140625" style="91" customWidth="1"/>
    <col min="262" max="512" width="8.88671875" style="91"/>
    <col min="513" max="513" width="11.5546875" style="91" customWidth="1"/>
    <col min="514" max="514" width="3" style="91" bestFit="1" customWidth="1"/>
    <col min="515" max="515" width="2.33203125" style="91" customWidth="1"/>
    <col min="516" max="516" width="58" style="91" customWidth="1"/>
    <col min="517" max="517" width="29.44140625" style="91" customWidth="1"/>
    <col min="518" max="768" width="8.88671875" style="91"/>
    <col min="769" max="769" width="11.5546875" style="91" customWidth="1"/>
    <col min="770" max="770" width="3" style="91" bestFit="1" customWidth="1"/>
    <col min="771" max="771" width="2.33203125" style="91" customWidth="1"/>
    <col min="772" max="772" width="58" style="91" customWidth="1"/>
    <col min="773" max="773" width="29.44140625" style="91" customWidth="1"/>
    <col min="774" max="1024" width="8.88671875" style="91"/>
    <col min="1025" max="1025" width="11.5546875" style="91" customWidth="1"/>
    <col min="1026" max="1026" width="3" style="91" bestFit="1" customWidth="1"/>
    <col min="1027" max="1027" width="2.33203125" style="91" customWidth="1"/>
    <col min="1028" max="1028" width="58" style="91" customWidth="1"/>
    <col min="1029" max="1029" width="29.44140625" style="91" customWidth="1"/>
    <col min="1030" max="1280" width="8.88671875" style="91"/>
    <col min="1281" max="1281" width="11.5546875" style="91" customWidth="1"/>
    <col min="1282" max="1282" width="3" style="91" bestFit="1" customWidth="1"/>
    <col min="1283" max="1283" width="2.33203125" style="91" customWidth="1"/>
    <col min="1284" max="1284" width="58" style="91" customWidth="1"/>
    <col min="1285" max="1285" width="29.44140625" style="91" customWidth="1"/>
    <col min="1286" max="1536" width="8.88671875" style="91"/>
    <col min="1537" max="1537" width="11.5546875" style="91" customWidth="1"/>
    <col min="1538" max="1538" width="3" style="91" bestFit="1" customWidth="1"/>
    <col min="1539" max="1539" width="2.33203125" style="91" customWidth="1"/>
    <col min="1540" max="1540" width="58" style="91" customWidth="1"/>
    <col min="1541" max="1541" width="29.44140625" style="91" customWidth="1"/>
    <col min="1542" max="1792" width="8.88671875" style="91"/>
    <col min="1793" max="1793" width="11.5546875" style="91" customWidth="1"/>
    <col min="1794" max="1794" width="3" style="91" bestFit="1" customWidth="1"/>
    <col min="1795" max="1795" width="2.33203125" style="91" customWidth="1"/>
    <col min="1796" max="1796" width="58" style="91" customWidth="1"/>
    <col min="1797" max="1797" width="29.44140625" style="91" customWidth="1"/>
    <col min="1798" max="2048" width="8.88671875" style="91"/>
    <col min="2049" max="2049" width="11.5546875" style="91" customWidth="1"/>
    <col min="2050" max="2050" width="3" style="91" bestFit="1" customWidth="1"/>
    <col min="2051" max="2051" width="2.33203125" style="91" customWidth="1"/>
    <col min="2052" max="2052" width="58" style="91" customWidth="1"/>
    <col min="2053" max="2053" width="29.44140625" style="91" customWidth="1"/>
    <col min="2054" max="2304" width="8.88671875" style="91"/>
    <col min="2305" max="2305" width="11.5546875" style="91" customWidth="1"/>
    <col min="2306" max="2306" width="3" style="91" bestFit="1" customWidth="1"/>
    <col min="2307" max="2307" width="2.33203125" style="91" customWidth="1"/>
    <col min="2308" max="2308" width="58" style="91" customWidth="1"/>
    <col min="2309" max="2309" width="29.44140625" style="91" customWidth="1"/>
    <col min="2310" max="2560" width="8.88671875" style="91"/>
    <col min="2561" max="2561" width="11.5546875" style="91" customWidth="1"/>
    <col min="2562" max="2562" width="3" style="91" bestFit="1" customWidth="1"/>
    <col min="2563" max="2563" width="2.33203125" style="91" customWidth="1"/>
    <col min="2564" max="2564" width="58" style="91" customWidth="1"/>
    <col min="2565" max="2565" width="29.44140625" style="91" customWidth="1"/>
    <col min="2566" max="2816" width="8.88671875" style="91"/>
    <col min="2817" max="2817" width="11.5546875" style="91" customWidth="1"/>
    <col min="2818" max="2818" width="3" style="91" bestFit="1" customWidth="1"/>
    <col min="2819" max="2819" width="2.33203125" style="91" customWidth="1"/>
    <col min="2820" max="2820" width="58" style="91" customWidth="1"/>
    <col min="2821" max="2821" width="29.44140625" style="91" customWidth="1"/>
    <col min="2822" max="3072" width="8.88671875" style="91"/>
    <col min="3073" max="3073" width="11.5546875" style="91" customWidth="1"/>
    <col min="3074" max="3074" width="3" style="91" bestFit="1" customWidth="1"/>
    <col min="3075" max="3075" width="2.33203125" style="91" customWidth="1"/>
    <col min="3076" max="3076" width="58" style="91" customWidth="1"/>
    <col min="3077" max="3077" width="29.44140625" style="91" customWidth="1"/>
    <col min="3078" max="3328" width="8.88671875" style="91"/>
    <col min="3329" max="3329" width="11.5546875" style="91" customWidth="1"/>
    <col min="3330" max="3330" width="3" style="91" bestFit="1" customWidth="1"/>
    <col min="3331" max="3331" width="2.33203125" style="91" customWidth="1"/>
    <col min="3332" max="3332" width="58" style="91" customWidth="1"/>
    <col min="3333" max="3333" width="29.44140625" style="91" customWidth="1"/>
    <col min="3334" max="3584" width="8.88671875" style="91"/>
    <col min="3585" max="3585" width="11.5546875" style="91" customWidth="1"/>
    <col min="3586" max="3586" width="3" style="91" bestFit="1" customWidth="1"/>
    <col min="3587" max="3587" width="2.33203125" style="91" customWidth="1"/>
    <col min="3588" max="3588" width="58" style="91" customWidth="1"/>
    <col min="3589" max="3589" width="29.44140625" style="91" customWidth="1"/>
    <col min="3590" max="3840" width="8.88671875" style="91"/>
    <col min="3841" max="3841" width="11.5546875" style="91" customWidth="1"/>
    <col min="3842" max="3842" width="3" style="91" bestFit="1" customWidth="1"/>
    <col min="3843" max="3843" width="2.33203125" style="91" customWidth="1"/>
    <col min="3844" max="3844" width="58" style="91" customWidth="1"/>
    <col min="3845" max="3845" width="29.44140625" style="91" customWidth="1"/>
    <col min="3846" max="4096" width="8.88671875" style="91"/>
    <col min="4097" max="4097" width="11.5546875" style="91" customWidth="1"/>
    <col min="4098" max="4098" width="3" style="91" bestFit="1" customWidth="1"/>
    <col min="4099" max="4099" width="2.33203125" style="91" customWidth="1"/>
    <col min="4100" max="4100" width="58" style="91" customWidth="1"/>
    <col min="4101" max="4101" width="29.44140625" style="91" customWidth="1"/>
    <col min="4102" max="4352" width="8.88671875" style="91"/>
    <col min="4353" max="4353" width="11.5546875" style="91" customWidth="1"/>
    <col min="4354" max="4354" width="3" style="91" bestFit="1" customWidth="1"/>
    <col min="4355" max="4355" width="2.33203125" style="91" customWidth="1"/>
    <col min="4356" max="4356" width="58" style="91" customWidth="1"/>
    <col min="4357" max="4357" width="29.44140625" style="91" customWidth="1"/>
    <col min="4358" max="4608" width="8.88671875" style="91"/>
    <col min="4609" max="4609" width="11.5546875" style="91" customWidth="1"/>
    <col min="4610" max="4610" width="3" style="91" bestFit="1" customWidth="1"/>
    <col min="4611" max="4611" width="2.33203125" style="91" customWidth="1"/>
    <col min="4612" max="4612" width="58" style="91" customWidth="1"/>
    <col min="4613" max="4613" width="29.44140625" style="91" customWidth="1"/>
    <col min="4614" max="4864" width="8.88671875" style="91"/>
    <col min="4865" max="4865" width="11.5546875" style="91" customWidth="1"/>
    <col min="4866" max="4866" width="3" style="91" bestFit="1" customWidth="1"/>
    <col min="4867" max="4867" width="2.33203125" style="91" customWidth="1"/>
    <col min="4868" max="4868" width="58" style="91" customWidth="1"/>
    <col min="4869" max="4869" width="29.44140625" style="91" customWidth="1"/>
    <col min="4870" max="5120" width="8.88671875" style="91"/>
    <col min="5121" max="5121" width="11.5546875" style="91" customWidth="1"/>
    <col min="5122" max="5122" width="3" style="91" bestFit="1" customWidth="1"/>
    <col min="5123" max="5123" width="2.33203125" style="91" customWidth="1"/>
    <col min="5124" max="5124" width="58" style="91" customWidth="1"/>
    <col min="5125" max="5125" width="29.44140625" style="91" customWidth="1"/>
    <col min="5126" max="5376" width="8.88671875" style="91"/>
    <col min="5377" max="5377" width="11.5546875" style="91" customWidth="1"/>
    <col min="5378" max="5378" width="3" style="91" bestFit="1" customWidth="1"/>
    <col min="5379" max="5379" width="2.33203125" style="91" customWidth="1"/>
    <col min="5380" max="5380" width="58" style="91" customWidth="1"/>
    <col min="5381" max="5381" width="29.44140625" style="91" customWidth="1"/>
    <col min="5382" max="5632" width="8.88671875" style="91"/>
    <col min="5633" max="5633" width="11.5546875" style="91" customWidth="1"/>
    <col min="5634" max="5634" width="3" style="91" bestFit="1" customWidth="1"/>
    <col min="5635" max="5635" width="2.33203125" style="91" customWidth="1"/>
    <col min="5636" max="5636" width="58" style="91" customWidth="1"/>
    <col min="5637" max="5637" width="29.44140625" style="91" customWidth="1"/>
    <col min="5638" max="5888" width="8.88671875" style="91"/>
    <col min="5889" max="5889" width="11.5546875" style="91" customWidth="1"/>
    <col min="5890" max="5890" width="3" style="91" bestFit="1" customWidth="1"/>
    <col min="5891" max="5891" width="2.33203125" style="91" customWidth="1"/>
    <col min="5892" max="5892" width="58" style="91" customWidth="1"/>
    <col min="5893" max="5893" width="29.44140625" style="91" customWidth="1"/>
    <col min="5894" max="6144" width="8.88671875" style="91"/>
    <col min="6145" max="6145" width="11.5546875" style="91" customWidth="1"/>
    <col min="6146" max="6146" width="3" style="91" bestFit="1" customWidth="1"/>
    <col min="6147" max="6147" width="2.33203125" style="91" customWidth="1"/>
    <col min="6148" max="6148" width="58" style="91" customWidth="1"/>
    <col min="6149" max="6149" width="29.44140625" style="91" customWidth="1"/>
    <col min="6150" max="6400" width="8.88671875" style="91"/>
    <col min="6401" max="6401" width="11.5546875" style="91" customWidth="1"/>
    <col min="6402" max="6402" width="3" style="91" bestFit="1" customWidth="1"/>
    <col min="6403" max="6403" width="2.33203125" style="91" customWidth="1"/>
    <col min="6404" max="6404" width="58" style="91" customWidth="1"/>
    <col min="6405" max="6405" width="29.44140625" style="91" customWidth="1"/>
    <col min="6406" max="6656" width="8.88671875" style="91"/>
    <col min="6657" max="6657" width="11.5546875" style="91" customWidth="1"/>
    <col min="6658" max="6658" width="3" style="91" bestFit="1" customWidth="1"/>
    <col min="6659" max="6659" width="2.33203125" style="91" customWidth="1"/>
    <col min="6660" max="6660" width="58" style="91" customWidth="1"/>
    <col min="6661" max="6661" width="29.44140625" style="91" customWidth="1"/>
    <col min="6662" max="6912" width="8.88671875" style="91"/>
    <col min="6913" max="6913" width="11.5546875" style="91" customWidth="1"/>
    <col min="6914" max="6914" width="3" style="91" bestFit="1" customWidth="1"/>
    <col min="6915" max="6915" width="2.33203125" style="91" customWidth="1"/>
    <col min="6916" max="6916" width="58" style="91" customWidth="1"/>
    <col min="6917" max="6917" width="29.44140625" style="91" customWidth="1"/>
    <col min="6918" max="7168" width="8.88671875" style="91"/>
    <col min="7169" max="7169" width="11.5546875" style="91" customWidth="1"/>
    <col min="7170" max="7170" width="3" style="91" bestFit="1" customWidth="1"/>
    <col min="7171" max="7171" width="2.33203125" style="91" customWidth="1"/>
    <col min="7172" max="7172" width="58" style="91" customWidth="1"/>
    <col min="7173" max="7173" width="29.44140625" style="91" customWidth="1"/>
    <col min="7174" max="7424" width="8.88671875" style="91"/>
    <col min="7425" max="7425" width="11.5546875" style="91" customWidth="1"/>
    <col min="7426" max="7426" width="3" style="91" bestFit="1" customWidth="1"/>
    <col min="7427" max="7427" width="2.33203125" style="91" customWidth="1"/>
    <col min="7428" max="7428" width="58" style="91" customWidth="1"/>
    <col min="7429" max="7429" width="29.44140625" style="91" customWidth="1"/>
    <col min="7430" max="7680" width="8.88671875" style="91"/>
    <col min="7681" max="7681" width="11.5546875" style="91" customWidth="1"/>
    <col min="7682" max="7682" width="3" style="91" bestFit="1" customWidth="1"/>
    <col min="7683" max="7683" width="2.33203125" style="91" customWidth="1"/>
    <col min="7684" max="7684" width="58" style="91" customWidth="1"/>
    <col min="7685" max="7685" width="29.44140625" style="91" customWidth="1"/>
    <col min="7686" max="7936" width="8.88671875" style="91"/>
    <col min="7937" max="7937" width="11.5546875" style="91" customWidth="1"/>
    <col min="7938" max="7938" width="3" style="91" bestFit="1" customWidth="1"/>
    <col min="7939" max="7939" width="2.33203125" style="91" customWidth="1"/>
    <col min="7940" max="7940" width="58" style="91" customWidth="1"/>
    <col min="7941" max="7941" width="29.44140625" style="91" customWidth="1"/>
    <col min="7942" max="8192" width="8.88671875" style="91"/>
    <col min="8193" max="8193" width="11.5546875" style="91" customWidth="1"/>
    <col min="8194" max="8194" width="3" style="91" bestFit="1" customWidth="1"/>
    <col min="8195" max="8195" width="2.33203125" style="91" customWidth="1"/>
    <col min="8196" max="8196" width="58" style="91" customWidth="1"/>
    <col min="8197" max="8197" width="29.44140625" style="91" customWidth="1"/>
    <col min="8198" max="8448" width="8.88671875" style="91"/>
    <col min="8449" max="8449" width="11.5546875" style="91" customWidth="1"/>
    <col min="8450" max="8450" width="3" style="91" bestFit="1" customWidth="1"/>
    <col min="8451" max="8451" width="2.33203125" style="91" customWidth="1"/>
    <col min="8452" max="8452" width="58" style="91" customWidth="1"/>
    <col min="8453" max="8453" width="29.44140625" style="91" customWidth="1"/>
    <col min="8454" max="8704" width="8.88671875" style="91"/>
    <col min="8705" max="8705" width="11.5546875" style="91" customWidth="1"/>
    <col min="8706" max="8706" width="3" style="91" bestFit="1" customWidth="1"/>
    <col min="8707" max="8707" width="2.33203125" style="91" customWidth="1"/>
    <col min="8708" max="8708" width="58" style="91" customWidth="1"/>
    <col min="8709" max="8709" width="29.44140625" style="91" customWidth="1"/>
    <col min="8710" max="8960" width="8.88671875" style="91"/>
    <col min="8961" max="8961" width="11.5546875" style="91" customWidth="1"/>
    <col min="8962" max="8962" width="3" style="91" bestFit="1" customWidth="1"/>
    <col min="8963" max="8963" width="2.33203125" style="91" customWidth="1"/>
    <col min="8964" max="8964" width="58" style="91" customWidth="1"/>
    <col min="8965" max="8965" width="29.44140625" style="91" customWidth="1"/>
    <col min="8966" max="9216" width="8.88671875" style="91"/>
    <col min="9217" max="9217" width="11.5546875" style="91" customWidth="1"/>
    <col min="9218" max="9218" width="3" style="91" bestFit="1" customWidth="1"/>
    <col min="9219" max="9219" width="2.33203125" style="91" customWidth="1"/>
    <col min="9220" max="9220" width="58" style="91" customWidth="1"/>
    <col min="9221" max="9221" width="29.44140625" style="91" customWidth="1"/>
    <col min="9222" max="9472" width="8.88671875" style="91"/>
    <col min="9473" max="9473" width="11.5546875" style="91" customWidth="1"/>
    <col min="9474" max="9474" width="3" style="91" bestFit="1" customWidth="1"/>
    <col min="9475" max="9475" width="2.33203125" style="91" customWidth="1"/>
    <col min="9476" max="9476" width="58" style="91" customWidth="1"/>
    <col min="9477" max="9477" width="29.44140625" style="91" customWidth="1"/>
    <col min="9478" max="9728" width="8.88671875" style="91"/>
    <col min="9729" max="9729" width="11.5546875" style="91" customWidth="1"/>
    <col min="9730" max="9730" width="3" style="91" bestFit="1" customWidth="1"/>
    <col min="9731" max="9731" width="2.33203125" style="91" customWidth="1"/>
    <col min="9732" max="9732" width="58" style="91" customWidth="1"/>
    <col min="9733" max="9733" width="29.44140625" style="91" customWidth="1"/>
    <col min="9734" max="9984" width="8.88671875" style="91"/>
    <col min="9985" max="9985" width="11.5546875" style="91" customWidth="1"/>
    <col min="9986" max="9986" width="3" style="91" bestFit="1" customWidth="1"/>
    <col min="9987" max="9987" width="2.33203125" style="91" customWidth="1"/>
    <col min="9988" max="9988" width="58" style="91" customWidth="1"/>
    <col min="9989" max="9989" width="29.44140625" style="91" customWidth="1"/>
    <col min="9990" max="10240" width="8.88671875" style="91"/>
    <col min="10241" max="10241" width="11.5546875" style="91" customWidth="1"/>
    <col min="10242" max="10242" width="3" style="91" bestFit="1" customWidth="1"/>
    <col min="10243" max="10243" width="2.33203125" style="91" customWidth="1"/>
    <col min="10244" max="10244" width="58" style="91" customWidth="1"/>
    <col min="10245" max="10245" width="29.44140625" style="91" customWidth="1"/>
    <col min="10246" max="10496" width="8.88671875" style="91"/>
    <col min="10497" max="10497" width="11.5546875" style="91" customWidth="1"/>
    <col min="10498" max="10498" width="3" style="91" bestFit="1" customWidth="1"/>
    <col min="10499" max="10499" width="2.33203125" style="91" customWidth="1"/>
    <col min="10500" max="10500" width="58" style="91" customWidth="1"/>
    <col min="10501" max="10501" width="29.44140625" style="91" customWidth="1"/>
    <col min="10502" max="10752" width="8.88671875" style="91"/>
    <col min="10753" max="10753" width="11.5546875" style="91" customWidth="1"/>
    <col min="10754" max="10754" width="3" style="91" bestFit="1" customWidth="1"/>
    <col min="10755" max="10755" width="2.33203125" style="91" customWidth="1"/>
    <col min="10756" max="10756" width="58" style="91" customWidth="1"/>
    <col min="10757" max="10757" width="29.44140625" style="91" customWidth="1"/>
    <col min="10758" max="11008" width="8.88671875" style="91"/>
    <col min="11009" max="11009" width="11.5546875" style="91" customWidth="1"/>
    <col min="11010" max="11010" width="3" style="91" bestFit="1" customWidth="1"/>
    <col min="11011" max="11011" width="2.33203125" style="91" customWidth="1"/>
    <col min="11012" max="11012" width="58" style="91" customWidth="1"/>
    <col min="11013" max="11013" width="29.44140625" style="91" customWidth="1"/>
    <col min="11014" max="11264" width="8.88671875" style="91"/>
    <col min="11265" max="11265" width="11.5546875" style="91" customWidth="1"/>
    <col min="11266" max="11266" width="3" style="91" bestFit="1" customWidth="1"/>
    <col min="11267" max="11267" width="2.33203125" style="91" customWidth="1"/>
    <col min="11268" max="11268" width="58" style="91" customWidth="1"/>
    <col min="11269" max="11269" width="29.44140625" style="91" customWidth="1"/>
    <col min="11270" max="11520" width="8.88671875" style="91"/>
    <col min="11521" max="11521" width="11.5546875" style="91" customWidth="1"/>
    <col min="11522" max="11522" width="3" style="91" bestFit="1" customWidth="1"/>
    <col min="11523" max="11523" width="2.33203125" style="91" customWidth="1"/>
    <col min="11524" max="11524" width="58" style="91" customWidth="1"/>
    <col min="11525" max="11525" width="29.44140625" style="91" customWidth="1"/>
    <col min="11526" max="11776" width="8.88671875" style="91"/>
    <col min="11777" max="11777" width="11.5546875" style="91" customWidth="1"/>
    <col min="11778" max="11778" width="3" style="91" bestFit="1" customWidth="1"/>
    <col min="11779" max="11779" width="2.33203125" style="91" customWidth="1"/>
    <col min="11780" max="11780" width="58" style="91" customWidth="1"/>
    <col min="11781" max="11781" width="29.44140625" style="91" customWidth="1"/>
    <col min="11782" max="12032" width="8.88671875" style="91"/>
    <col min="12033" max="12033" width="11.5546875" style="91" customWidth="1"/>
    <col min="12034" max="12034" width="3" style="91" bestFit="1" customWidth="1"/>
    <col min="12035" max="12035" width="2.33203125" style="91" customWidth="1"/>
    <col min="12036" max="12036" width="58" style="91" customWidth="1"/>
    <col min="12037" max="12037" width="29.44140625" style="91" customWidth="1"/>
    <col min="12038" max="12288" width="8.88671875" style="91"/>
    <col min="12289" max="12289" width="11.5546875" style="91" customWidth="1"/>
    <col min="12290" max="12290" width="3" style="91" bestFit="1" customWidth="1"/>
    <col min="12291" max="12291" width="2.33203125" style="91" customWidth="1"/>
    <col min="12292" max="12292" width="58" style="91" customWidth="1"/>
    <col min="12293" max="12293" width="29.44140625" style="91" customWidth="1"/>
    <col min="12294" max="12544" width="8.88671875" style="91"/>
    <col min="12545" max="12545" width="11.5546875" style="91" customWidth="1"/>
    <col min="12546" max="12546" width="3" style="91" bestFit="1" customWidth="1"/>
    <col min="12547" max="12547" width="2.33203125" style="91" customWidth="1"/>
    <col min="12548" max="12548" width="58" style="91" customWidth="1"/>
    <col min="12549" max="12549" width="29.44140625" style="91" customWidth="1"/>
    <col min="12550" max="12800" width="8.88671875" style="91"/>
    <col min="12801" max="12801" width="11.5546875" style="91" customWidth="1"/>
    <col min="12802" max="12802" width="3" style="91" bestFit="1" customWidth="1"/>
    <col min="12803" max="12803" width="2.33203125" style="91" customWidth="1"/>
    <col min="12804" max="12804" width="58" style="91" customWidth="1"/>
    <col min="12805" max="12805" width="29.44140625" style="91" customWidth="1"/>
    <col min="12806" max="13056" width="8.88671875" style="91"/>
    <col min="13057" max="13057" width="11.5546875" style="91" customWidth="1"/>
    <col min="13058" max="13058" width="3" style="91" bestFit="1" customWidth="1"/>
    <col min="13059" max="13059" width="2.33203125" style="91" customWidth="1"/>
    <col min="13060" max="13060" width="58" style="91" customWidth="1"/>
    <col min="13061" max="13061" width="29.44140625" style="91" customWidth="1"/>
    <col min="13062" max="13312" width="8.88671875" style="91"/>
    <col min="13313" max="13313" width="11.5546875" style="91" customWidth="1"/>
    <col min="13314" max="13314" width="3" style="91" bestFit="1" customWidth="1"/>
    <col min="13315" max="13315" width="2.33203125" style="91" customWidth="1"/>
    <col min="13316" max="13316" width="58" style="91" customWidth="1"/>
    <col min="13317" max="13317" width="29.44140625" style="91" customWidth="1"/>
    <col min="13318" max="13568" width="8.88671875" style="91"/>
    <col min="13569" max="13569" width="11.5546875" style="91" customWidth="1"/>
    <col min="13570" max="13570" width="3" style="91" bestFit="1" customWidth="1"/>
    <col min="13571" max="13571" width="2.33203125" style="91" customWidth="1"/>
    <col min="13572" max="13572" width="58" style="91" customWidth="1"/>
    <col min="13573" max="13573" width="29.44140625" style="91" customWidth="1"/>
    <col min="13574" max="13824" width="8.88671875" style="91"/>
    <col min="13825" max="13825" width="11.5546875" style="91" customWidth="1"/>
    <col min="13826" max="13826" width="3" style="91" bestFit="1" customWidth="1"/>
    <col min="13827" max="13827" width="2.33203125" style="91" customWidth="1"/>
    <col min="13828" max="13828" width="58" style="91" customWidth="1"/>
    <col min="13829" max="13829" width="29.44140625" style="91" customWidth="1"/>
    <col min="13830" max="14080" width="8.88671875" style="91"/>
    <col min="14081" max="14081" width="11.5546875" style="91" customWidth="1"/>
    <col min="14082" max="14082" width="3" style="91" bestFit="1" customWidth="1"/>
    <col min="14083" max="14083" width="2.33203125" style="91" customWidth="1"/>
    <col min="14084" max="14084" width="58" style="91" customWidth="1"/>
    <col min="14085" max="14085" width="29.44140625" style="91" customWidth="1"/>
    <col min="14086" max="14336" width="8.88671875" style="91"/>
    <col min="14337" max="14337" width="11.5546875" style="91" customWidth="1"/>
    <col min="14338" max="14338" width="3" style="91" bestFit="1" customWidth="1"/>
    <col min="14339" max="14339" width="2.33203125" style="91" customWidth="1"/>
    <col min="14340" max="14340" width="58" style="91" customWidth="1"/>
    <col min="14341" max="14341" width="29.44140625" style="91" customWidth="1"/>
    <col min="14342" max="14592" width="8.88671875" style="91"/>
    <col min="14593" max="14593" width="11.5546875" style="91" customWidth="1"/>
    <col min="14594" max="14594" width="3" style="91" bestFit="1" customWidth="1"/>
    <col min="14595" max="14595" width="2.33203125" style="91" customWidth="1"/>
    <col min="14596" max="14596" width="58" style="91" customWidth="1"/>
    <col min="14597" max="14597" width="29.44140625" style="91" customWidth="1"/>
    <col min="14598" max="14848" width="8.88671875" style="91"/>
    <col min="14849" max="14849" width="11.5546875" style="91" customWidth="1"/>
    <col min="14850" max="14850" width="3" style="91" bestFit="1" customWidth="1"/>
    <col min="14851" max="14851" width="2.33203125" style="91" customWidth="1"/>
    <col min="14852" max="14852" width="58" style="91" customWidth="1"/>
    <col min="14853" max="14853" width="29.44140625" style="91" customWidth="1"/>
    <col min="14854" max="15104" width="8.88671875" style="91"/>
    <col min="15105" max="15105" width="11.5546875" style="91" customWidth="1"/>
    <col min="15106" max="15106" width="3" style="91" bestFit="1" customWidth="1"/>
    <col min="15107" max="15107" width="2.33203125" style="91" customWidth="1"/>
    <col min="15108" max="15108" width="58" style="91" customWidth="1"/>
    <col min="15109" max="15109" width="29.44140625" style="91" customWidth="1"/>
    <col min="15110" max="15360" width="8.88671875" style="91"/>
    <col min="15361" max="15361" width="11.5546875" style="91" customWidth="1"/>
    <col min="15362" max="15362" width="3" style="91" bestFit="1" customWidth="1"/>
    <col min="15363" max="15363" width="2.33203125" style="91" customWidth="1"/>
    <col min="15364" max="15364" width="58" style="91" customWidth="1"/>
    <col min="15365" max="15365" width="29.44140625" style="91" customWidth="1"/>
    <col min="15366" max="15616" width="8.88671875" style="91"/>
    <col min="15617" max="15617" width="11.5546875" style="91" customWidth="1"/>
    <col min="15618" max="15618" width="3" style="91" bestFit="1" customWidth="1"/>
    <col min="15619" max="15619" width="2.33203125" style="91" customWidth="1"/>
    <col min="15620" max="15620" width="58" style="91" customWidth="1"/>
    <col min="15621" max="15621" width="29.44140625" style="91" customWidth="1"/>
    <col min="15622" max="15872" width="8.88671875" style="91"/>
    <col min="15873" max="15873" width="11.5546875" style="91" customWidth="1"/>
    <col min="15874" max="15874" width="3" style="91" bestFit="1" customWidth="1"/>
    <col min="15875" max="15875" width="2.33203125" style="91" customWidth="1"/>
    <col min="15876" max="15876" width="58" style="91" customWidth="1"/>
    <col min="15877" max="15877" width="29.44140625" style="91" customWidth="1"/>
    <col min="15878" max="16128" width="8.88671875" style="91"/>
    <col min="16129" max="16129" width="11.5546875" style="91" customWidth="1"/>
    <col min="16130" max="16130" width="3" style="91" bestFit="1" customWidth="1"/>
    <col min="16131" max="16131" width="2.33203125" style="91" customWidth="1"/>
    <col min="16132" max="16132" width="58" style="91" customWidth="1"/>
    <col min="16133" max="16133" width="29.44140625" style="91" customWidth="1"/>
    <col min="16134" max="16384" width="8.88671875" style="91"/>
  </cols>
  <sheetData>
    <row r="1" spans="2:6" x14ac:dyDescent="0.25">
      <c r="B1" s="274" t="s">
        <v>142</v>
      </c>
      <c r="C1" s="273"/>
    </row>
    <row r="2" spans="2:6" x14ac:dyDescent="0.25">
      <c r="B2" s="91"/>
    </row>
    <row r="3" spans="2:6" ht="12.75" customHeight="1" x14ac:dyDescent="0.25">
      <c r="D3" s="1" t="s">
        <v>198</v>
      </c>
    </row>
    <row r="4" spans="2:6" x14ac:dyDescent="0.25">
      <c r="D4" s="89" t="s">
        <v>28</v>
      </c>
    </row>
    <row r="5" spans="2:6" x14ac:dyDescent="0.25">
      <c r="D5" s="90"/>
    </row>
    <row r="6" spans="2:6" x14ac:dyDescent="0.25">
      <c r="D6" s="3" t="s">
        <v>0</v>
      </c>
      <c r="E6" s="95"/>
    </row>
    <row r="7" spans="2:6" x14ac:dyDescent="0.25">
      <c r="D7" s="3" t="s">
        <v>1</v>
      </c>
      <c r="E7" s="95"/>
    </row>
    <row r="8" spans="2:6" x14ac:dyDescent="0.25">
      <c r="D8" s="96" t="s">
        <v>2</v>
      </c>
      <c r="E8" s="95"/>
    </row>
    <row r="9" spans="2:6" ht="13.8" thickBot="1" x14ac:dyDescent="0.3">
      <c r="D9" s="3"/>
      <c r="E9" s="4"/>
    </row>
    <row r="10" spans="2:6" ht="13.8" thickBot="1" x14ac:dyDescent="0.3">
      <c r="B10" s="97" t="s">
        <v>3</v>
      </c>
      <c r="C10" s="98"/>
      <c r="D10" s="64" t="s">
        <v>31</v>
      </c>
      <c r="E10" s="5" t="s">
        <v>4</v>
      </c>
      <c r="F10" s="6" t="s">
        <v>5</v>
      </c>
    </row>
    <row r="11" spans="2:6" ht="10.95" customHeight="1" x14ac:dyDescent="0.25">
      <c r="B11" s="99"/>
      <c r="C11" s="100"/>
      <c r="D11" s="65"/>
      <c r="E11" s="8"/>
      <c r="F11" s="101"/>
    </row>
    <row r="12" spans="2:6" ht="27" customHeight="1" x14ac:dyDescent="0.25">
      <c r="B12" s="102">
        <v>1</v>
      </c>
      <c r="C12" s="103"/>
      <c r="D12" s="68" t="s">
        <v>199</v>
      </c>
      <c r="E12" s="9"/>
      <c r="F12" s="238" t="str">
        <f>IF(E12&gt;0,ROUND(E12/$E$356*100,0),"")</f>
        <v/>
      </c>
    </row>
    <row r="13" spans="2:6" ht="6" customHeight="1" x14ac:dyDescent="0.25">
      <c r="B13" s="102"/>
      <c r="C13" s="103"/>
      <c r="D13" s="209"/>
      <c r="E13" s="8"/>
      <c r="F13" s="104"/>
    </row>
    <row r="14" spans="2:6" x14ac:dyDescent="0.25">
      <c r="B14" s="102"/>
      <c r="C14" s="103"/>
      <c r="D14" s="66" t="s">
        <v>11</v>
      </c>
      <c r="E14" s="8"/>
      <c r="F14" s="104"/>
    </row>
    <row r="15" spans="2:6" x14ac:dyDescent="0.25">
      <c r="B15" s="102"/>
      <c r="C15" s="103"/>
      <c r="D15" s="70"/>
      <c r="E15" s="8"/>
      <c r="F15" s="104"/>
    </row>
    <row r="16" spans="2:6" x14ac:dyDescent="0.25">
      <c r="B16" s="102"/>
      <c r="C16" s="103"/>
      <c r="D16" s="208" t="s">
        <v>144</v>
      </c>
      <c r="E16" s="8"/>
      <c r="F16" s="104"/>
    </row>
    <row r="17" spans="2:6" x14ac:dyDescent="0.25">
      <c r="B17" s="102"/>
      <c r="C17" s="103"/>
      <c r="D17" s="70"/>
      <c r="E17" s="105"/>
      <c r="F17" s="104"/>
    </row>
    <row r="18" spans="2:6" x14ac:dyDescent="0.25">
      <c r="B18" s="102"/>
      <c r="C18" s="103"/>
      <c r="D18" s="70" t="s">
        <v>8</v>
      </c>
      <c r="E18" s="105"/>
      <c r="F18" s="104"/>
    </row>
    <row r="19" spans="2:6" ht="13.8" thickBot="1" x14ac:dyDescent="0.3">
      <c r="B19" s="106"/>
      <c r="C19" s="107"/>
      <c r="D19" s="67"/>
      <c r="E19" s="108"/>
      <c r="F19" s="109"/>
    </row>
    <row r="20" spans="2:6" x14ac:dyDescent="0.25">
      <c r="B20" s="102"/>
      <c r="C20" s="103"/>
      <c r="D20" s="68"/>
      <c r="E20" s="105"/>
      <c r="F20" s="104"/>
    </row>
    <row r="21" spans="2:6" x14ac:dyDescent="0.25">
      <c r="B21" s="102">
        <f>B12+1</f>
        <v>2</v>
      </c>
      <c r="C21" s="103"/>
      <c r="D21" s="69" t="s">
        <v>9</v>
      </c>
      <c r="E21" s="110"/>
      <c r="F21" s="238" t="str">
        <f>IF(E21&gt;0,ROUND(E21/$E$356*100,0),"")</f>
        <v/>
      </c>
    </row>
    <row r="22" spans="2:6" ht="6.6" customHeight="1" x14ac:dyDescent="0.25">
      <c r="B22" s="102"/>
      <c r="C22" s="103"/>
      <c r="D22" s="70"/>
      <c r="E22" s="105"/>
      <c r="F22" s="104"/>
    </row>
    <row r="23" spans="2:6" x14ac:dyDescent="0.25">
      <c r="B23" s="102"/>
      <c r="C23" s="103"/>
      <c r="D23" s="66" t="s">
        <v>6</v>
      </c>
      <c r="E23" s="105"/>
      <c r="F23" s="104"/>
    </row>
    <row r="24" spans="2:6" x14ac:dyDescent="0.25">
      <c r="B24" s="102"/>
      <c r="C24" s="103"/>
      <c r="D24" s="66"/>
      <c r="E24" s="105"/>
      <c r="F24" s="104"/>
    </row>
    <row r="25" spans="2:6" x14ac:dyDescent="0.25">
      <c r="B25" s="102"/>
      <c r="C25" s="103"/>
      <c r="D25" s="66" t="s">
        <v>7</v>
      </c>
      <c r="E25" s="105"/>
      <c r="F25" s="104"/>
    </row>
    <row r="26" spans="2:6" x14ac:dyDescent="0.25">
      <c r="B26" s="102"/>
      <c r="C26" s="103"/>
      <c r="D26" s="70" t="s">
        <v>10</v>
      </c>
      <c r="E26" s="105"/>
      <c r="F26" s="104"/>
    </row>
    <row r="27" spans="2:6" x14ac:dyDescent="0.25">
      <c r="B27" s="102"/>
      <c r="C27" s="103"/>
      <c r="D27" s="70"/>
      <c r="E27" s="105"/>
      <c r="F27" s="104"/>
    </row>
    <row r="28" spans="2:6" x14ac:dyDescent="0.25">
      <c r="B28" s="102"/>
      <c r="C28" s="103"/>
      <c r="D28" s="70" t="s">
        <v>8</v>
      </c>
      <c r="E28" s="105"/>
      <c r="F28" s="104"/>
    </row>
    <row r="29" spans="2:6" ht="13.8" thickBot="1" x14ac:dyDescent="0.3">
      <c r="B29" s="102"/>
      <c r="C29" s="103"/>
      <c r="D29" s="66"/>
      <c r="E29" s="105"/>
      <c r="F29" s="104"/>
    </row>
    <row r="30" spans="2:6" ht="13.95" customHeight="1" x14ac:dyDescent="0.25">
      <c r="B30" s="99"/>
      <c r="C30" s="111"/>
      <c r="D30" s="7"/>
      <c r="E30" s="16"/>
      <c r="F30" s="101"/>
    </row>
    <row r="31" spans="2:6" ht="33.6" x14ac:dyDescent="0.25">
      <c r="B31" s="102">
        <f>B21+1</f>
        <v>3</v>
      </c>
      <c r="C31" s="112"/>
      <c r="D31" s="17" t="s">
        <v>161</v>
      </c>
      <c r="E31" s="9"/>
      <c r="F31" s="238" t="str">
        <f>IF(E31&gt;0,ROUND(E31/$E$356*100,0),"")</f>
        <v/>
      </c>
    </row>
    <row r="32" spans="2:6" ht="6.6" customHeight="1" x14ac:dyDescent="0.25">
      <c r="B32" s="102"/>
      <c r="C32" s="112"/>
      <c r="D32" s="17"/>
      <c r="E32" s="8"/>
      <c r="F32" s="18"/>
    </row>
    <row r="33" spans="2:6" ht="33.6" x14ac:dyDescent="0.25">
      <c r="B33" s="102"/>
      <c r="C33" s="112"/>
      <c r="D33" s="17" t="s">
        <v>162</v>
      </c>
      <c r="E33" s="37"/>
      <c r="F33" s="104"/>
    </row>
    <row r="34" spans="2:6" x14ac:dyDescent="0.25">
      <c r="B34" s="102"/>
      <c r="C34" s="112"/>
      <c r="D34" s="19"/>
      <c r="E34" s="8"/>
      <c r="F34" s="104"/>
    </row>
    <row r="35" spans="2:6" x14ac:dyDescent="0.25">
      <c r="B35" s="102"/>
      <c r="C35" s="112"/>
      <c r="D35" s="11" t="s">
        <v>6</v>
      </c>
      <c r="E35" s="8"/>
      <c r="F35" s="104"/>
    </row>
    <row r="36" spans="2:6" x14ac:dyDescent="0.25">
      <c r="B36" s="102"/>
      <c r="C36" s="112"/>
      <c r="D36" s="20"/>
      <c r="E36" s="8"/>
      <c r="F36" s="104"/>
    </row>
    <row r="37" spans="2:6" x14ac:dyDescent="0.25">
      <c r="B37" s="102"/>
      <c r="C37" s="112"/>
      <c r="D37" s="11" t="s">
        <v>7</v>
      </c>
      <c r="E37" s="8"/>
      <c r="F37" s="104"/>
    </row>
    <row r="38" spans="2:6" x14ac:dyDescent="0.25">
      <c r="B38" s="102"/>
      <c r="C38" s="112"/>
      <c r="D38" s="208" t="s">
        <v>148</v>
      </c>
      <c r="E38" s="8"/>
      <c r="F38" s="104"/>
    </row>
    <row r="39" spans="2:6" x14ac:dyDescent="0.25">
      <c r="B39" s="102"/>
      <c r="C39" s="112"/>
      <c r="D39" s="15"/>
      <c r="E39" s="8"/>
      <c r="F39" s="104"/>
    </row>
    <row r="40" spans="2:6" x14ac:dyDescent="0.25">
      <c r="B40" s="102"/>
      <c r="C40" s="112"/>
      <c r="D40" s="15" t="s">
        <v>8</v>
      </c>
      <c r="E40" s="8"/>
      <c r="F40" s="104"/>
    </row>
    <row r="41" spans="2:6" ht="13.8" thickBot="1" x14ac:dyDescent="0.3">
      <c r="B41" s="102"/>
      <c r="C41" s="112"/>
      <c r="D41" s="12"/>
      <c r="E41" s="105"/>
      <c r="F41" s="104"/>
    </row>
    <row r="42" spans="2:6" x14ac:dyDescent="0.25">
      <c r="B42" s="99"/>
      <c r="C42" s="100"/>
      <c r="D42" s="140"/>
      <c r="E42" s="130"/>
      <c r="F42" s="101"/>
    </row>
    <row r="43" spans="2:6" ht="26.4" x14ac:dyDescent="0.25">
      <c r="B43" s="102">
        <f>B31+1</f>
        <v>4</v>
      </c>
      <c r="C43" s="103"/>
      <c r="D43" s="76" t="s">
        <v>163</v>
      </c>
      <c r="E43" s="26"/>
      <c r="F43" s="238" t="str">
        <f>IF(E43&gt;0,ROUND(E43/$E$356*100,0),"")</f>
        <v/>
      </c>
    </row>
    <row r="44" spans="2:6" ht="6.6" customHeight="1" x14ac:dyDescent="0.25">
      <c r="B44" s="102"/>
      <c r="C44" s="103"/>
      <c r="D44" s="76"/>
      <c r="E44" s="27"/>
      <c r="F44" s="18"/>
    </row>
    <row r="45" spans="2:6" ht="23.4" x14ac:dyDescent="0.25">
      <c r="B45" s="102"/>
      <c r="C45" s="103"/>
      <c r="D45" s="76" t="s">
        <v>164</v>
      </c>
      <c r="E45" s="26"/>
      <c r="F45" s="238" t="str">
        <f>IF(E45&gt;0,ROUND(E45/$E$356*100,0),"")</f>
        <v/>
      </c>
    </row>
    <row r="46" spans="2:6" x14ac:dyDescent="0.25">
      <c r="B46" s="102"/>
      <c r="C46" s="103"/>
      <c r="D46" s="77"/>
      <c r="E46" s="27"/>
      <c r="F46" s="104"/>
    </row>
    <row r="47" spans="2:6" x14ac:dyDescent="0.25">
      <c r="B47" s="102"/>
      <c r="C47" s="103"/>
      <c r="D47" s="78" t="s">
        <v>6</v>
      </c>
      <c r="E47" s="27"/>
      <c r="F47" s="104"/>
    </row>
    <row r="48" spans="2:6" x14ac:dyDescent="0.25">
      <c r="B48" s="102"/>
      <c r="C48" s="103"/>
      <c r="D48" s="79"/>
      <c r="E48" s="27"/>
      <c r="F48" s="104"/>
    </row>
    <row r="49" spans="2:6" x14ac:dyDescent="0.25">
      <c r="B49" s="102"/>
      <c r="C49" s="103"/>
      <c r="D49" s="78" t="s">
        <v>7</v>
      </c>
      <c r="E49" s="27"/>
      <c r="F49" s="104"/>
    </row>
    <row r="50" spans="2:6" x14ac:dyDescent="0.25">
      <c r="B50" s="102"/>
      <c r="C50" s="103"/>
      <c r="D50" s="208" t="s">
        <v>148</v>
      </c>
      <c r="E50" s="27"/>
      <c r="F50" s="104"/>
    </row>
    <row r="51" spans="2:6" x14ac:dyDescent="0.25">
      <c r="B51" s="102"/>
      <c r="C51" s="103"/>
      <c r="D51" s="48"/>
      <c r="E51" s="27"/>
      <c r="F51" s="104"/>
    </row>
    <row r="52" spans="2:6" x14ac:dyDescent="0.25">
      <c r="B52" s="102"/>
      <c r="C52" s="103"/>
      <c r="D52" s="48" t="s">
        <v>8</v>
      </c>
      <c r="E52" s="138"/>
      <c r="F52" s="104"/>
    </row>
    <row r="53" spans="2:6" ht="13.8" thickBot="1" x14ac:dyDescent="0.3">
      <c r="B53" s="106"/>
      <c r="C53" s="107"/>
      <c r="D53" s="80"/>
      <c r="E53" s="139"/>
      <c r="F53" s="109"/>
    </row>
    <row r="54" spans="2:6" x14ac:dyDescent="0.25">
      <c r="B54" s="99"/>
      <c r="C54" s="111"/>
      <c r="D54" s="35"/>
      <c r="E54" s="133"/>
      <c r="F54" s="131"/>
    </row>
    <row r="55" spans="2:6" ht="26.4" x14ac:dyDescent="0.25">
      <c r="B55" s="102">
        <f>B43+1</f>
        <v>5</v>
      </c>
      <c r="C55" s="112"/>
      <c r="D55" s="15" t="s">
        <v>43</v>
      </c>
      <c r="E55" s="110"/>
      <c r="F55" s="225"/>
    </row>
    <row r="56" spans="2:6" ht="4.95" customHeight="1" x14ac:dyDescent="0.25">
      <c r="B56" s="102"/>
      <c r="C56" s="112"/>
      <c r="D56" s="15"/>
      <c r="E56" s="105"/>
      <c r="F56" s="115"/>
    </row>
    <row r="57" spans="2:6" x14ac:dyDescent="0.25">
      <c r="B57" s="102"/>
      <c r="C57" s="112"/>
      <c r="D57" s="11" t="s">
        <v>6</v>
      </c>
      <c r="E57" s="105"/>
      <c r="F57" s="115"/>
    </row>
    <row r="58" spans="2:6" ht="12.6" customHeight="1" x14ac:dyDescent="0.25">
      <c r="B58" s="102"/>
      <c r="C58" s="112"/>
      <c r="D58" s="20"/>
      <c r="E58" s="105"/>
      <c r="F58" s="115"/>
    </row>
    <row r="59" spans="2:6" x14ac:dyDescent="0.25">
      <c r="B59" s="102"/>
      <c r="C59" s="112"/>
      <c r="D59" s="11" t="s">
        <v>7</v>
      </c>
      <c r="E59" s="105"/>
      <c r="F59" s="115"/>
    </row>
    <row r="60" spans="2:6" x14ac:dyDescent="0.25">
      <c r="B60" s="102"/>
      <c r="C60" s="112"/>
      <c r="D60" s="208" t="s">
        <v>148</v>
      </c>
      <c r="E60" s="105"/>
      <c r="F60" s="115"/>
    </row>
    <row r="61" spans="2:6" x14ac:dyDescent="0.25">
      <c r="B61" s="102"/>
      <c r="C61" s="112"/>
      <c r="D61" s="15"/>
      <c r="E61" s="105"/>
      <c r="F61" s="115"/>
    </row>
    <row r="62" spans="2:6" ht="12" customHeight="1" x14ac:dyDescent="0.25">
      <c r="B62" s="102"/>
      <c r="C62" s="112"/>
      <c r="D62" s="15" t="s">
        <v>8</v>
      </c>
      <c r="E62" s="105"/>
      <c r="F62" s="115"/>
    </row>
    <row r="63" spans="2:6" ht="13.8" thickBot="1" x14ac:dyDescent="0.3">
      <c r="B63" s="106"/>
      <c r="C63" s="113"/>
      <c r="D63" s="109"/>
      <c r="E63" s="108"/>
      <c r="F63" s="132"/>
    </row>
    <row r="64" spans="2:6" x14ac:dyDescent="0.25">
      <c r="B64" s="117"/>
      <c r="C64" s="112"/>
      <c r="D64" s="119"/>
      <c r="E64" s="118"/>
      <c r="F64" s="119"/>
    </row>
    <row r="65" spans="2:6" ht="13.8" thickBot="1" x14ac:dyDescent="0.3">
      <c r="B65" s="117"/>
      <c r="C65" s="112"/>
      <c r="D65" s="119"/>
      <c r="E65" s="118"/>
      <c r="F65" s="119"/>
    </row>
    <row r="66" spans="2:6" ht="13.8" thickBot="1" x14ac:dyDescent="0.3">
      <c r="B66" s="97" t="s">
        <v>3</v>
      </c>
      <c r="C66" s="98"/>
      <c r="D66" s="64" t="s">
        <v>31</v>
      </c>
      <c r="E66" s="5" t="s">
        <v>4</v>
      </c>
      <c r="F66" s="6" t="s">
        <v>5</v>
      </c>
    </row>
    <row r="67" spans="2:6" x14ac:dyDescent="0.25">
      <c r="B67" s="102"/>
      <c r="C67" s="103"/>
      <c r="D67" s="19"/>
      <c r="E67" s="118"/>
      <c r="F67" s="104"/>
    </row>
    <row r="68" spans="2:6" x14ac:dyDescent="0.25">
      <c r="B68" s="102">
        <f>B55+1</f>
        <v>6</v>
      </c>
      <c r="C68" s="103"/>
      <c r="D68" s="13" t="s">
        <v>41</v>
      </c>
      <c r="E68" s="63"/>
      <c r="F68" s="238" t="str">
        <f>IF(E68&gt;0,ROUND(E68/$E$356*100,0),"")</f>
        <v/>
      </c>
    </row>
    <row r="69" spans="2:6" x14ac:dyDescent="0.25">
      <c r="B69" s="102"/>
      <c r="C69" s="103"/>
      <c r="D69" s="104"/>
      <c r="E69" s="39"/>
      <c r="F69" s="104"/>
    </row>
    <row r="70" spans="2:6" x14ac:dyDescent="0.25">
      <c r="B70" s="102"/>
      <c r="C70" s="103"/>
      <c r="D70" s="11" t="s">
        <v>6</v>
      </c>
      <c r="E70" s="39"/>
      <c r="F70" s="104"/>
    </row>
    <row r="71" spans="2:6" x14ac:dyDescent="0.25">
      <c r="B71" s="102"/>
      <c r="C71" s="103"/>
      <c r="D71" s="20"/>
      <c r="E71" s="39"/>
      <c r="F71" s="104"/>
    </row>
    <row r="72" spans="2:6" x14ac:dyDescent="0.25">
      <c r="B72" s="102"/>
      <c r="C72" s="103"/>
      <c r="D72" s="11" t="s">
        <v>7</v>
      </c>
      <c r="E72" s="39"/>
      <c r="F72" s="104"/>
    </row>
    <row r="73" spans="2:6" x14ac:dyDescent="0.25">
      <c r="B73" s="102"/>
      <c r="C73" s="103"/>
      <c r="D73" s="208" t="s">
        <v>148</v>
      </c>
      <c r="E73" s="39"/>
      <c r="F73" s="104"/>
    </row>
    <row r="74" spans="2:6" x14ac:dyDescent="0.25">
      <c r="B74" s="102"/>
      <c r="C74" s="103"/>
      <c r="D74" s="247" t="s">
        <v>8</v>
      </c>
      <c r="E74" s="39"/>
      <c r="F74" s="104"/>
    </row>
    <row r="75" spans="2:6" ht="13.8" thickBot="1" x14ac:dyDescent="0.3">
      <c r="B75" s="106"/>
      <c r="C75" s="107"/>
      <c r="D75" s="12"/>
      <c r="E75" s="248"/>
      <c r="F75" s="109"/>
    </row>
    <row r="76" spans="2:6" x14ac:dyDescent="0.25">
      <c r="B76" s="102"/>
      <c r="C76" s="103"/>
      <c r="D76" s="25"/>
      <c r="E76" s="118"/>
      <c r="F76" s="104"/>
    </row>
    <row r="77" spans="2:6" ht="29.4" customHeight="1" x14ac:dyDescent="0.25">
      <c r="B77" s="102">
        <f>B68+1</f>
        <v>7</v>
      </c>
      <c r="C77" s="103"/>
      <c r="D77" s="25" t="s">
        <v>42</v>
      </c>
      <c r="E77" s="41"/>
      <c r="F77" s="239"/>
    </row>
    <row r="78" spans="2:6" ht="9" customHeight="1" x14ac:dyDescent="0.25">
      <c r="B78" s="102"/>
      <c r="C78" s="103"/>
      <c r="D78" s="25"/>
      <c r="E78" s="24"/>
      <c r="F78" s="61"/>
    </row>
    <row r="79" spans="2:6" x14ac:dyDescent="0.25">
      <c r="B79" s="102"/>
      <c r="C79" s="103"/>
      <c r="D79" s="78" t="s">
        <v>11</v>
      </c>
      <c r="E79" s="24"/>
      <c r="F79" s="61"/>
    </row>
    <row r="80" spans="2:6" x14ac:dyDescent="0.25">
      <c r="B80" s="102"/>
      <c r="C80" s="103"/>
      <c r="D80" s="48"/>
      <c r="E80" s="24"/>
      <c r="F80" s="61"/>
    </row>
    <row r="81" spans="2:6" x14ac:dyDescent="0.25">
      <c r="B81" s="102"/>
      <c r="C81" s="103"/>
      <c r="D81" s="208" t="s">
        <v>148</v>
      </c>
      <c r="E81" s="24"/>
      <c r="F81" s="61"/>
    </row>
    <row r="82" spans="2:6" x14ac:dyDescent="0.25">
      <c r="B82" s="102"/>
      <c r="C82" s="103"/>
      <c r="D82" s="48"/>
      <c r="E82" s="24"/>
      <c r="F82" s="61"/>
    </row>
    <row r="83" spans="2:6" x14ac:dyDescent="0.25">
      <c r="B83" s="102"/>
      <c r="C83" s="103"/>
      <c r="D83" s="48" t="s">
        <v>8</v>
      </c>
      <c r="E83" s="24"/>
      <c r="F83" s="61"/>
    </row>
    <row r="84" spans="2:6" ht="13.8" thickBot="1" x14ac:dyDescent="0.3">
      <c r="B84" s="106"/>
      <c r="C84" s="107"/>
      <c r="D84" s="49"/>
      <c r="E84" s="42"/>
      <c r="F84" s="47"/>
    </row>
    <row r="85" spans="2:6" s="122" customFormat="1" ht="12.6" customHeight="1" x14ac:dyDescent="0.25">
      <c r="B85" s="120"/>
      <c r="C85" s="121"/>
      <c r="D85" s="69"/>
      <c r="E85" s="136"/>
      <c r="F85" s="129"/>
    </row>
    <row r="86" spans="2:6" s="122" customFormat="1" ht="12.6" customHeight="1" x14ac:dyDescent="0.25">
      <c r="B86" s="120">
        <f>B77+1</f>
        <v>8</v>
      </c>
      <c r="C86" s="121"/>
      <c r="D86" s="71" t="s">
        <v>29</v>
      </c>
      <c r="E86" s="63"/>
      <c r="F86" s="238" t="str">
        <f>IF(E86&gt;0,ROUND(E86/$E$356*100,0),"")</f>
        <v/>
      </c>
    </row>
    <row r="87" spans="2:6" s="122" customFormat="1" ht="6" customHeight="1" x14ac:dyDescent="0.25">
      <c r="B87" s="120"/>
      <c r="C87" s="121"/>
      <c r="D87" s="71"/>
      <c r="E87" s="39"/>
      <c r="F87" s="18"/>
    </row>
    <row r="88" spans="2:6" s="122" customFormat="1" ht="12.6" customHeight="1" x14ac:dyDescent="0.25">
      <c r="B88" s="120"/>
      <c r="C88" s="121"/>
      <c r="D88" s="71" t="s">
        <v>30</v>
      </c>
      <c r="E88" s="60"/>
      <c r="F88" s="238" t="str">
        <f>IF(E88&gt;0,ROUND(E88/$E$356*100,0),"")</f>
        <v/>
      </c>
    </row>
    <row r="89" spans="2:6" s="122" customFormat="1" ht="12.6" customHeight="1" x14ac:dyDescent="0.25">
      <c r="B89" s="120"/>
      <c r="C89" s="121"/>
      <c r="D89" s="71"/>
      <c r="E89" s="39"/>
      <c r="F89" s="18"/>
    </row>
    <row r="90" spans="2:6" s="122" customFormat="1" ht="12.6" customHeight="1" x14ac:dyDescent="0.25">
      <c r="B90" s="120"/>
      <c r="C90" s="121"/>
      <c r="D90" s="66" t="s">
        <v>6</v>
      </c>
      <c r="E90" s="39"/>
      <c r="F90" s="104"/>
    </row>
    <row r="91" spans="2:6" s="122" customFormat="1" ht="10.199999999999999" customHeight="1" x14ac:dyDescent="0.25">
      <c r="B91" s="120"/>
      <c r="C91" s="121"/>
      <c r="D91" s="73"/>
      <c r="E91" s="39"/>
      <c r="F91" s="104"/>
    </row>
    <row r="92" spans="2:6" s="122" customFormat="1" ht="12.6" customHeight="1" x14ac:dyDescent="0.25">
      <c r="B92" s="120"/>
      <c r="C92" s="121"/>
      <c r="D92" s="66" t="s">
        <v>7</v>
      </c>
      <c r="E92" s="39"/>
      <c r="F92" s="104"/>
    </row>
    <row r="93" spans="2:6" s="122" customFormat="1" ht="12.6" customHeight="1" x14ac:dyDescent="0.25">
      <c r="B93" s="120"/>
      <c r="C93" s="121"/>
      <c r="D93" s="208" t="s">
        <v>148</v>
      </c>
      <c r="E93" s="39"/>
      <c r="F93" s="104"/>
    </row>
    <row r="94" spans="2:6" s="122" customFormat="1" ht="12.6" customHeight="1" x14ac:dyDescent="0.25">
      <c r="B94" s="120"/>
      <c r="C94" s="121"/>
      <c r="D94" s="70"/>
      <c r="E94" s="118"/>
      <c r="F94" s="104"/>
    </row>
    <row r="95" spans="2:6" s="122" customFormat="1" ht="12.6" customHeight="1" x14ac:dyDescent="0.25">
      <c r="B95" s="120"/>
      <c r="C95" s="121"/>
      <c r="D95" s="70" t="s">
        <v>8</v>
      </c>
      <c r="E95" s="118"/>
      <c r="F95" s="104"/>
    </row>
    <row r="96" spans="2:6" s="122" customFormat="1" ht="12.6" customHeight="1" thickBot="1" x14ac:dyDescent="0.3">
      <c r="B96" s="120"/>
      <c r="C96" s="121"/>
      <c r="D96" s="74"/>
      <c r="E96" s="118"/>
      <c r="F96" s="104"/>
    </row>
    <row r="97" spans="2:6" s="122" customFormat="1" ht="12.6" customHeight="1" x14ac:dyDescent="0.25">
      <c r="B97" s="123"/>
      <c r="C97" s="124"/>
      <c r="D97" s="75"/>
      <c r="E97" s="114"/>
      <c r="F97" s="101"/>
    </row>
    <row r="98" spans="2:6" s="122" customFormat="1" ht="12.6" customHeight="1" x14ac:dyDescent="0.25">
      <c r="B98" s="120">
        <f>B86+1</f>
        <v>9</v>
      </c>
      <c r="C98" s="121"/>
      <c r="D98" s="15" t="s">
        <v>176</v>
      </c>
      <c r="E98" s="125"/>
      <c r="F98" s="281"/>
    </row>
    <row r="99" spans="2:6" s="122" customFormat="1" ht="12.6" customHeight="1" x14ac:dyDescent="0.25">
      <c r="B99" s="120"/>
      <c r="C99" s="121"/>
      <c r="D99" s="77"/>
      <c r="E99" s="126"/>
      <c r="F99" s="104"/>
    </row>
    <row r="100" spans="2:6" s="122" customFormat="1" ht="12.6" customHeight="1" x14ac:dyDescent="0.25">
      <c r="B100" s="120"/>
      <c r="C100" s="121"/>
      <c r="D100" s="76" t="s">
        <v>39</v>
      </c>
      <c r="E100" s="125"/>
      <c r="F100" s="238" t="str">
        <f>IF(E100&gt;0,ROUND(E100/$E$356*100,0),"")</f>
        <v/>
      </c>
    </row>
    <row r="101" spans="2:6" s="122" customFormat="1" ht="7.2" customHeight="1" x14ac:dyDescent="0.25">
      <c r="B101" s="120"/>
      <c r="C101" s="121"/>
      <c r="D101" s="76"/>
      <c r="E101" s="126"/>
      <c r="F101" s="18"/>
    </row>
    <row r="102" spans="2:6" s="122" customFormat="1" ht="12.6" customHeight="1" x14ac:dyDescent="0.25">
      <c r="B102" s="120"/>
      <c r="C102" s="121"/>
      <c r="D102" s="76" t="s">
        <v>40</v>
      </c>
      <c r="E102" s="125"/>
      <c r="F102" s="238" t="str">
        <f>IF(E102&gt;0,ROUND(E102/$E$356*100,0),"")</f>
        <v/>
      </c>
    </row>
    <row r="103" spans="2:6" s="122" customFormat="1" ht="12.6" customHeight="1" x14ac:dyDescent="0.25">
      <c r="B103" s="120"/>
      <c r="C103" s="121"/>
      <c r="D103" s="77"/>
      <c r="E103" s="126"/>
      <c r="F103" s="104"/>
    </row>
    <row r="104" spans="2:6" s="122" customFormat="1" ht="12.6" customHeight="1" x14ac:dyDescent="0.25">
      <c r="B104" s="120"/>
      <c r="C104" s="121"/>
      <c r="D104" s="78" t="s">
        <v>6</v>
      </c>
      <c r="E104" s="126"/>
      <c r="F104" s="104"/>
    </row>
    <row r="105" spans="2:6" s="122" customFormat="1" ht="12.6" customHeight="1" x14ac:dyDescent="0.25">
      <c r="B105" s="120"/>
      <c r="C105" s="121"/>
      <c r="D105" s="79"/>
      <c r="E105" s="126"/>
      <c r="F105" s="104"/>
    </row>
    <row r="106" spans="2:6" s="122" customFormat="1" ht="12.6" customHeight="1" x14ac:dyDescent="0.25">
      <c r="B106" s="120"/>
      <c r="C106" s="121"/>
      <c r="D106" s="78" t="s">
        <v>7</v>
      </c>
      <c r="E106" s="126"/>
      <c r="F106" s="104"/>
    </row>
    <row r="107" spans="2:6" s="122" customFormat="1" ht="12.6" customHeight="1" x14ac:dyDescent="0.25">
      <c r="B107" s="120"/>
      <c r="C107" s="121"/>
      <c r="D107" s="208" t="s">
        <v>144</v>
      </c>
      <c r="E107" s="126"/>
      <c r="F107" s="104"/>
    </row>
    <row r="108" spans="2:6" s="122" customFormat="1" ht="12.6" customHeight="1" x14ac:dyDescent="0.25">
      <c r="B108" s="120"/>
      <c r="C108" s="121"/>
      <c r="D108" s="48"/>
      <c r="E108" s="126"/>
      <c r="F108" s="104"/>
    </row>
    <row r="109" spans="2:6" s="122" customFormat="1" ht="12.6" customHeight="1" x14ac:dyDescent="0.25">
      <c r="B109" s="120"/>
      <c r="C109" s="121"/>
      <c r="D109" s="48" t="s">
        <v>8</v>
      </c>
      <c r="E109" s="126"/>
      <c r="F109" s="104"/>
    </row>
    <row r="110" spans="2:6" s="122" customFormat="1" ht="12.6" customHeight="1" thickBot="1" x14ac:dyDescent="0.3">
      <c r="B110" s="127"/>
      <c r="C110" s="128"/>
      <c r="D110" s="80"/>
      <c r="E110" s="116"/>
      <c r="F110" s="109"/>
    </row>
    <row r="111" spans="2:6" s="122" customFormat="1" ht="12.6" customHeight="1" x14ac:dyDescent="0.25">
      <c r="B111" s="141"/>
      <c r="C111" s="142"/>
      <c r="D111" s="35"/>
      <c r="E111" s="133"/>
      <c r="F111" s="101"/>
    </row>
    <row r="112" spans="2:6" s="122" customFormat="1" ht="12.6" customHeight="1" x14ac:dyDescent="0.25">
      <c r="B112" s="137">
        <f>B98+1</f>
        <v>10</v>
      </c>
      <c r="C112" s="143"/>
      <c r="D112" s="15" t="s">
        <v>49</v>
      </c>
      <c r="E112" s="110"/>
      <c r="F112" s="221"/>
    </row>
    <row r="113" spans="2:6" s="122" customFormat="1" ht="12.6" customHeight="1" x14ac:dyDescent="0.25">
      <c r="B113" s="137"/>
      <c r="C113" s="143"/>
      <c r="D113" s="15"/>
      <c r="E113" s="105"/>
      <c r="F113" s="104"/>
    </row>
    <row r="114" spans="2:6" s="122" customFormat="1" ht="12.6" customHeight="1" x14ac:dyDescent="0.25">
      <c r="B114" s="137"/>
      <c r="C114" s="143"/>
      <c r="D114" s="15" t="s">
        <v>50</v>
      </c>
      <c r="E114" s="110"/>
      <c r="F114" s="221"/>
    </row>
    <row r="115" spans="2:6" s="122" customFormat="1" ht="12.6" customHeight="1" x14ac:dyDescent="0.25">
      <c r="B115" s="137"/>
      <c r="C115" s="143"/>
      <c r="D115" s="15"/>
      <c r="E115" s="105"/>
      <c r="F115" s="104"/>
    </row>
    <row r="116" spans="2:6" s="122" customFormat="1" ht="12.6" customHeight="1" x14ac:dyDescent="0.25">
      <c r="B116" s="137"/>
      <c r="C116" s="143"/>
      <c r="D116" s="11" t="s">
        <v>6</v>
      </c>
      <c r="E116" s="105"/>
      <c r="F116" s="104"/>
    </row>
    <row r="117" spans="2:6" s="122" customFormat="1" ht="12.6" customHeight="1" x14ac:dyDescent="0.25">
      <c r="B117" s="137"/>
      <c r="C117" s="143"/>
      <c r="D117" s="20"/>
      <c r="E117" s="105"/>
      <c r="F117" s="104"/>
    </row>
    <row r="118" spans="2:6" s="122" customFormat="1" ht="12.6" customHeight="1" x14ac:dyDescent="0.25">
      <c r="B118" s="137"/>
      <c r="C118" s="143"/>
      <c r="D118" s="11" t="s">
        <v>7</v>
      </c>
      <c r="E118" s="105"/>
      <c r="F118" s="104"/>
    </row>
    <row r="119" spans="2:6" s="122" customFormat="1" ht="12.6" customHeight="1" x14ac:dyDescent="0.25">
      <c r="B119" s="137"/>
      <c r="C119" s="143"/>
      <c r="D119" s="208" t="s">
        <v>157</v>
      </c>
      <c r="E119" s="105"/>
      <c r="F119" s="104"/>
    </row>
    <row r="120" spans="2:6" s="122" customFormat="1" ht="10.95" customHeight="1" x14ac:dyDescent="0.25">
      <c r="B120" s="137"/>
      <c r="C120" s="143"/>
      <c r="D120" s="15"/>
      <c r="E120" s="105"/>
      <c r="F120" s="104"/>
    </row>
    <row r="121" spans="2:6" s="122" customFormat="1" ht="10.95" customHeight="1" x14ac:dyDescent="0.25">
      <c r="B121" s="137"/>
      <c r="C121" s="143"/>
      <c r="D121" s="208" t="s">
        <v>8</v>
      </c>
      <c r="E121" s="105"/>
      <c r="F121" s="104"/>
    </row>
    <row r="122" spans="2:6" s="122" customFormat="1" ht="10.95" customHeight="1" x14ac:dyDescent="0.25">
      <c r="B122" s="137"/>
      <c r="C122" s="143"/>
      <c r="D122" s="15"/>
      <c r="E122" s="105"/>
      <c r="F122" s="104"/>
    </row>
    <row r="123" spans="2:6" s="122" customFormat="1" ht="12.6" customHeight="1" x14ac:dyDescent="0.25">
      <c r="B123" s="137"/>
      <c r="C123" s="143"/>
      <c r="D123" s="208" t="s">
        <v>147</v>
      </c>
      <c r="E123" s="105"/>
      <c r="F123" s="104"/>
    </row>
    <row r="124" spans="2:6" s="122" customFormat="1" ht="12.6" customHeight="1" thickBot="1" x14ac:dyDescent="0.3">
      <c r="B124" s="144"/>
      <c r="C124" s="145"/>
      <c r="D124" s="211" t="s">
        <v>8</v>
      </c>
      <c r="E124" s="108"/>
      <c r="F124" s="109"/>
    </row>
    <row r="125" spans="2:6" s="122" customFormat="1" ht="12.6" customHeight="1" x14ac:dyDescent="0.25">
      <c r="B125" s="141"/>
      <c r="C125" s="142"/>
      <c r="D125" s="245"/>
      <c r="E125" s="133"/>
      <c r="F125" s="101"/>
    </row>
    <row r="126" spans="2:6" s="122" customFormat="1" x14ac:dyDescent="0.25">
      <c r="B126" s="120">
        <f>B112+1</f>
        <v>11</v>
      </c>
      <c r="C126" s="121"/>
      <c r="D126" s="71" t="s">
        <v>32</v>
      </c>
      <c r="E126" s="9"/>
      <c r="F126" s="238" t="str">
        <f>IF(E126&gt;0,ROUND(E126/$E$356*100,0),"")</f>
        <v/>
      </c>
    </row>
    <row r="127" spans="2:6" s="122" customFormat="1" x14ac:dyDescent="0.25">
      <c r="B127" s="120"/>
      <c r="C127" s="121"/>
      <c r="D127" s="71"/>
      <c r="E127" s="33"/>
      <c r="F127" s="18"/>
    </row>
    <row r="128" spans="2:6" s="122" customFormat="1" x14ac:dyDescent="0.25">
      <c r="B128" s="120"/>
      <c r="C128" s="121"/>
      <c r="D128" s="71" t="s">
        <v>13</v>
      </c>
      <c r="E128" s="9"/>
      <c r="F128" s="238" t="str">
        <f>IF(E128&gt;0,ROUND(E128/$E$356*100,0),"")</f>
        <v/>
      </c>
    </row>
    <row r="129" spans="2:7" s="122" customFormat="1" x14ac:dyDescent="0.25">
      <c r="B129" s="120"/>
      <c r="C129" s="121"/>
      <c r="D129" s="72"/>
      <c r="E129" s="33"/>
      <c r="F129" s="129"/>
    </row>
    <row r="130" spans="2:7" s="122" customFormat="1" x14ac:dyDescent="0.25">
      <c r="B130" s="120"/>
      <c r="C130" s="121"/>
      <c r="D130" s="66" t="s">
        <v>6</v>
      </c>
      <c r="E130" s="33"/>
      <c r="F130" s="129"/>
    </row>
    <row r="131" spans="2:7" s="122" customFormat="1" ht="9" customHeight="1" x14ac:dyDescent="0.25">
      <c r="B131" s="120"/>
      <c r="C131" s="121"/>
      <c r="D131" s="73"/>
      <c r="E131" s="33"/>
      <c r="F131" s="129"/>
    </row>
    <row r="132" spans="2:7" s="122" customFormat="1" x14ac:dyDescent="0.25">
      <c r="B132" s="120"/>
      <c r="C132" s="121"/>
      <c r="D132" s="66" t="s">
        <v>7</v>
      </c>
      <c r="E132" s="33"/>
      <c r="F132" s="129"/>
    </row>
    <row r="133" spans="2:7" s="122" customFormat="1" x14ac:dyDescent="0.25">
      <c r="B133" s="120"/>
      <c r="C133" s="121"/>
      <c r="D133" s="208" t="s">
        <v>147</v>
      </c>
      <c r="E133" s="33"/>
      <c r="F133" s="129"/>
    </row>
    <row r="134" spans="2:7" s="122" customFormat="1" ht="9" customHeight="1" x14ac:dyDescent="0.25">
      <c r="B134" s="120"/>
      <c r="C134" s="121"/>
      <c r="D134" s="70"/>
      <c r="E134" s="33"/>
      <c r="F134" s="129"/>
    </row>
    <row r="135" spans="2:7" s="122" customFormat="1" x14ac:dyDescent="0.25">
      <c r="B135" s="120"/>
      <c r="C135" s="121"/>
      <c r="D135" s="70" t="s">
        <v>8</v>
      </c>
      <c r="E135" s="33"/>
      <c r="F135" s="129"/>
    </row>
    <row r="136" spans="2:7" s="122" customFormat="1" ht="13.8" thickBot="1" x14ac:dyDescent="0.3">
      <c r="B136" s="127"/>
      <c r="C136" s="128"/>
      <c r="D136" s="74"/>
      <c r="E136" s="224"/>
      <c r="F136" s="220"/>
    </row>
    <row r="137" spans="2:7" s="122" customFormat="1" x14ac:dyDescent="0.25">
      <c r="B137" s="243"/>
      <c r="C137" s="244"/>
      <c r="D137" s="48"/>
      <c r="E137" s="215"/>
      <c r="F137" s="222"/>
    </row>
    <row r="138" spans="2:7" s="122" customFormat="1" ht="13.8" thickBot="1" x14ac:dyDescent="0.3">
      <c r="B138" s="243"/>
      <c r="C138" s="244"/>
      <c r="D138" s="48"/>
      <c r="E138" s="215"/>
      <c r="F138" s="222"/>
    </row>
    <row r="139" spans="2:7" s="122" customFormat="1" ht="13.8" thickBot="1" x14ac:dyDescent="0.3">
      <c r="B139" s="97" t="s">
        <v>3</v>
      </c>
      <c r="C139" s="98"/>
      <c r="D139" s="64" t="s">
        <v>31</v>
      </c>
      <c r="E139" s="5" t="s">
        <v>4</v>
      </c>
      <c r="F139" s="6" t="s">
        <v>5</v>
      </c>
    </row>
    <row r="140" spans="2:7" x14ac:dyDescent="0.25">
      <c r="B140" s="102"/>
      <c r="C140" s="103"/>
      <c r="D140" s="72"/>
      <c r="E140" s="138"/>
      <c r="F140" s="104"/>
      <c r="G140" s="119"/>
    </row>
    <row r="141" spans="2:7" x14ac:dyDescent="0.25">
      <c r="B141" s="102">
        <f>B126+1</f>
        <v>12</v>
      </c>
      <c r="C141" s="103"/>
      <c r="D141" s="81" t="s">
        <v>165</v>
      </c>
      <c r="E141" s="26"/>
      <c r="F141" s="238" t="str">
        <f>IF(E141&gt;0,ROUND(E141/$E$356*100,0),"")</f>
        <v/>
      </c>
      <c r="G141" s="119"/>
    </row>
    <row r="142" spans="2:7" ht="12" customHeight="1" x14ac:dyDescent="0.25">
      <c r="B142" s="102"/>
      <c r="C142" s="103"/>
      <c r="D142" s="68"/>
      <c r="E142" s="27"/>
      <c r="F142" s="18"/>
      <c r="G142" s="119"/>
    </row>
    <row r="143" spans="2:7" x14ac:dyDescent="0.25">
      <c r="B143" s="102"/>
      <c r="C143" s="103"/>
      <c r="D143" s="81" t="s">
        <v>24</v>
      </c>
      <c r="E143" s="26"/>
      <c r="F143" s="238" t="str">
        <f>IF(E143&gt;0,ROUND(E143/$E$356*100,0),"")</f>
        <v/>
      </c>
      <c r="G143" s="119"/>
    </row>
    <row r="144" spans="2:7" x14ac:dyDescent="0.25">
      <c r="B144" s="102"/>
      <c r="C144" s="103"/>
      <c r="D144" s="72"/>
      <c r="E144" s="27"/>
      <c r="F144" s="104"/>
      <c r="G144" s="119"/>
    </row>
    <row r="145" spans="2:7" x14ac:dyDescent="0.25">
      <c r="B145" s="102"/>
      <c r="C145" s="103"/>
      <c r="D145" s="66" t="s">
        <v>6</v>
      </c>
      <c r="E145" s="27"/>
      <c r="F145" s="104"/>
      <c r="G145" s="119"/>
    </row>
    <row r="146" spans="2:7" ht="8.4" customHeight="1" x14ac:dyDescent="0.25">
      <c r="B146" s="102"/>
      <c r="C146" s="103"/>
      <c r="D146" s="73"/>
      <c r="E146" s="27"/>
      <c r="F146" s="104"/>
      <c r="G146" s="119"/>
    </row>
    <row r="147" spans="2:7" x14ac:dyDescent="0.25">
      <c r="B147" s="102"/>
      <c r="C147" s="103"/>
      <c r="D147" s="66" t="s">
        <v>7</v>
      </c>
      <c r="E147" s="27"/>
      <c r="F147" s="104"/>
      <c r="G147" s="119"/>
    </row>
    <row r="148" spans="2:7" x14ac:dyDescent="0.25">
      <c r="B148" s="102"/>
      <c r="C148" s="103"/>
      <c r="D148" s="208" t="s">
        <v>147</v>
      </c>
      <c r="E148" s="27"/>
      <c r="F148" s="104"/>
      <c r="G148" s="119"/>
    </row>
    <row r="149" spans="2:7" x14ac:dyDescent="0.25">
      <c r="B149" s="102"/>
      <c r="C149" s="103"/>
      <c r="D149" s="70"/>
      <c r="E149" s="27"/>
      <c r="F149" s="104"/>
      <c r="G149" s="119"/>
    </row>
    <row r="150" spans="2:7" x14ac:dyDescent="0.25">
      <c r="B150" s="102"/>
      <c r="C150" s="103"/>
      <c r="D150" s="70" t="s">
        <v>8</v>
      </c>
      <c r="E150" s="27"/>
      <c r="F150" s="104"/>
      <c r="G150" s="119"/>
    </row>
    <row r="151" spans="2:7" ht="13.8" thickBot="1" x14ac:dyDescent="0.3">
      <c r="B151" s="106"/>
      <c r="C151" s="107"/>
      <c r="D151" s="74"/>
      <c r="E151" s="44"/>
      <c r="F151" s="109"/>
      <c r="G151" s="119"/>
    </row>
    <row r="152" spans="2:7" x14ac:dyDescent="0.25">
      <c r="B152" s="99"/>
      <c r="C152" s="100"/>
      <c r="D152" s="70"/>
      <c r="E152" s="16"/>
      <c r="F152" s="101"/>
      <c r="G152" s="119"/>
    </row>
    <row r="153" spans="2:7" ht="15.6" customHeight="1" x14ac:dyDescent="0.25">
      <c r="B153" s="102">
        <f>B141+1</f>
        <v>13</v>
      </c>
      <c r="C153" s="103"/>
      <c r="D153" s="81" t="s">
        <v>44</v>
      </c>
      <c r="E153" s="37"/>
      <c r="F153" s="238" t="str">
        <f>IF(E153&gt;0,ROUND(E153/$E$356*100,0),"")</f>
        <v/>
      </c>
      <c r="G153" s="119"/>
    </row>
    <row r="154" spans="2:7" ht="4.95" customHeight="1" x14ac:dyDescent="0.25">
      <c r="B154" s="102"/>
      <c r="C154" s="103"/>
      <c r="D154" s="68"/>
      <c r="E154" s="8"/>
      <c r="F154" s="18"/>
      <c r="G154" s="119"/>
    </row>
    <row r="155" spans="2:7" ht="18" customHeight="1" x14ac:dyDescent="0.25">
      <c r="B155" s="102"/>
      <c r="C155" s="103"/>
      <c r="D155" s="81" t="s">
        <v>14</v>
      </c>
      <c r="E155" s="37"/>
      <c r="F155" s="238" t="str">
        <f>IF(E155&gt;0,ROUND(E155/$E$356*100,0),"")</f>
        <v/>
      </c>
      <c r="G155" s="119"/>
    </row>
    <row r="156" spans="2:7" x14ac:dyDescent="0.25">
      <c r="B156" s="102"/>
      <c r="C156" s="103"/>
      <c r="D156" s="68"/>
      <c r="E156" s="8"/>
      <c r="F156" s="104"/>
      <c r="G156" s="119"/>
    </row>
    <row r="157" spans="2:7" x14ac:dyDescent="0.25">
      <c r="B157" s="102"/>
      <c r="C157" s="103"/>
      <c r="D157" s="66" t="s">
        <v>6</v>
      </c>
      <c r="E157" s="8"/>
      <c r="F157" s="104"/>
      <c r="G157" s="119"/>
    </row>
    <row r="158" spans="2:7" ht="9" customHeight="1" x14ac:dyDescent="0.25">
      <c r="B158" s="102"/>
      <c r="C158" s="103"/>
      <c r="D158" s="73"/>
      <c r="E158" s="8"/>
      <c r="F158" s="104"/>
      <c r="G158" s="119"/>
    </row>
    <row r="159" spans="2:7" x14ac:dyDescent="0.25">
      <c r="B159" s="102"/>
      <c r="C159" s="103"/>
      <c r="D159" s="66" t="s">
        <v>7</v>
      </c>
      <c r="E159" s="8"/>
      <c r="F159" s="104"/>
      <c r="G159" s="119"/>
    </row>
    <row r="160" spans="2:7" x14ac:dyDescent="0.25">
      <c r="B160" s="102"/>
      <c r="C160" s="103"/>
      <c r="D160" s="208" t="s">
        <v>147</v>
      </c>
      <c r="E160" s="8"/>
      <c r="F160" s="104"/>
      <c r="G160" s="119"/>
    </row>
    <row r="161" spans="2:7" x14ac:dyDescent="0.25">
      <c r="B161" s="102"/>
      <c r="C161" s="103"/>
      <c r="D161" s="70"/>
      <c r="E161" s="8"/>
      <c r="F161" s="104"/>
      <c r="G161" s="119"/>
    </row>
    <row r="162" spans="2:7" x14ac:dyDescent="0.25">
      <c r="B162" s="102"/>
      <c r="C162" s="103"/>
      <c r="D162" s="70" t="s">
        <v>8</v>
      </c>
      <c r="E162" s="8"/>
      <c r="F162" s="104"/>
      <c r="G162" s="119"/>
    </row>
    <row r="163" spans="2:7" ht="13.8" thickBot="1" x14ac:dyDescent="0.3">
      <c r="B163" s="106"/>
      <c r="C163" s="107"/>
      <c r="D163" s="67"/>
      <c r="E163" s="38"/>
      <c r="F163" s="109"/>
      <c r="G163" s="119"/>
    </row>
    <row r="164" spans="2:7" x14ac:dyDescent="0.25">
      <c r="B164" s="99"/>
      <c r="C164" s="111"/>
      <c r="D164" s="62"/>
      <c r="E164" s="16"/>
      <c r="F164" s="101"/>
      <c r="G164" s="119"/>
    </row>
    <row r="165" spans="2:7" ht="12.6" customHeight="1" x14ac:dyDescent="0.25">
      <c r="B165" s="102">
        <f>B153+1</f>
        <v>14</v>
      </c>
      <c r="C165" s="112"/>
      <c r="D165" s="36" t="s">
        <v>45</v>
      </c>
      <c r="E165" s="37"/>
      <c r="F165" s="238" t="str">
        <f>IF(E165&gt;0,ROUND(E165/$E$356*100,0),"")</f>
        <v/>
      </c>
      <c r="G165" s="119"/>
    </row>
    <row r="166" spans="2:7" x14ac:dyDescent="0.25">
      <c r="B166" s="102"/>
      <c r="C166" s="112"/>
      <c r="D166" s="36"/>
      <c r="E166" s="33"/>
      <c r="F166" s="18"/>
      <c r="G166" s="119"/>
    </row>
    <row r="167" spans="2:7" ht="21.6" customHeight="1" x14ac:dyDescent="0.25">
      <c r="B167" s="102"/>
      <c r="C167" s="112"/>
      <c r="D167" s="36" t="s">
        <v>26</v>
      </c>
      <c r="E167" s="37"/>
      <c r="F167" s="238" t="str">
        <f>IF(E167&gt;0,ROUND(E167/$E$356*100,0),"")</f>
        <v/>
      </c>
      <c r="G167" s="119"/>
    </row>
    <row r="168" spans="2:7" x14ac:dyDescent="0.25">
      <c r="B168" s="102"/>
      <c r="C168" s="112"/>
      <c r="D168" s="11" t="s">
        <v>6</v>
      </c>
      <c r="E168" s="33"/>
      <c r="F168" s="18"/>
      <c r="G168" s="119"/>
    </row>
    <row r="169" spans="2:7" ht="4.95" customHeight="1" x14ac:dyDescent="0.25">
      <c r="B169" s="102"/>
      <c r="C169" s="112"/>
      <c r="D169" s="20"/>
      <c r="E169" s="8"/>
      <c r="F169" s="104"/>
      <c r="G169" s="119"/>
    </row>
    <row r="170" spans="2:7" x14ac:dyDescent="0.25">
      <c r="B170" s="102"/>
      <c r="C170" s="112"/>
      <c r="D170" s="11" t="s">
        <v>7</v>
      </c>
      <c r="E170" s="8"/>
      <c r="F170" s="104"/>
      <c r="G170" s="119"/>
    </row>
    <row r="171" spans="2:7" x14ac:dyDescent="0.25">
      <c r="B171" s="102"/>
      <c r="C171" s="112"/>
      <c r="D171" s="208" t="s">
        <v>158</v>
      </c>
      <c r="E171" s="8"/>
      <c r="F171" s="104"/>
      <c r="G171" s="119"/>
    </row>
    <row r="172" spans="2:7" x14ac:dyDescent="0.25">
      <c r="B172" s="102"/>
      <c r="C172" s="112"/>
      <c r="D172" s="15"/>
      <c r="E172" s="8"/>
      <c r="F172" s="104"/>
      <c r="G172" s="119"/>
    </row>
    <row r="173" spans="2:7" x14ac:dyDescent="0.25">
      <c r="B173" s="102"/>
      <c r="C173" s="112"/>
      <c r="D173" s="15" t="s">
        <v>8</v>
      </c>
      <c r="E173" s="8"/>
      <c r="F173" s="104"/>
      <c r="G173" s="119"/>
    </row>
    <row r="174" spans="2:7" ht="12.6" customHeight="1" thickBot="1" x14ac:dyDescent="0.3">
      <c r="B174" s="106"/>
      <c r="C174" s="113"/>
      <c r="D174" s="21"/>
      <c r="E174" s="38"/>
      <c r="F174" s="109"/>
      <c r="G174" s="119"/>
    </row>
    <row r="175" spans="2:7" x14ac:dyDescent="0.25">
      <c r="B175" s="99"/>
      <c r="C175" s="111"/>
      <c r="D175" s="62"/>
      <c r="E175" s="16"/>
      <c r="F175" s="101"/>
      <c r="G175" s="119"/>
    </row>
    <row r="176" spans="2:7" ht="17.399999999999999" customHeight="1" x14ac:dyDescent="0.25">
      <c r="B176" s="102">
        <f>B165+1</f>
        <v>15</v>
      </c>
      <c r="C176" s="112"/>
      <c r="D176" s="36" t="s">
        <v>46</v>
      </c>
      <c r="E176" s="37"/>
      <c r="F176" s="221"/>
      <c r="G176" s="119"/>
    </row>
    <row r="177" spans="2:7" ht="12.6" customHeight="1" x14ac:dyDescent="0.25">
      <c r="B177" s="102"/>
      <c r="C177" s="112"/>
      <c r="D177" s="36"/>
      <c r="E177" s="8"/>
      <c r="F177" s="104"/>
      <c r="G177" s="119"/>
    </row>
    <row r="178" spans="2:7" ht="18" customHeight="1" x14ac:dyDescent="0.25">
      <c r="B178" s="102"/>
      <c r="C178" s="112"/>
      <c r="D178" s="36" t="s">
        <v>33</v>
      </c>
      <c r="E178" s="37"/>
      <c r="F178" s="221"/>
      <c r="G178" s="119"/>
    </row>
    <row r="179" spans="2:7" ht="9" customHeight="1" x14ac:dyDescent="0.25">
      <c r="B179" s="102"/>
      <c r="C179" s="112"/>
      <c r="D179" s="36"/>
      <c r="E179" s="37"/>
      <c r="F179" s="221"/>
      <c r="G179" s="119"/>
    </row>
    <row r="180" spans="2:7" x14ac:dyDescent="0.25">
      <c r="B180" s="102"/>
      <c r="C180" s="112"/>
      <c r="D180" s="11" t="s">
        <v>6</v>
      </c>
      <c r="E180" s="8"/>
      <c r="F180" s="104"/>
      <c r="G180" s="119"/>
    </row>
    <row r="181" spans="2:7" ht="7.95" customHeight="1" x14ac:dyDescent="0.25">
      <c r="B181" s="102"/>
      <c r="C181" s="112"/>
      <c r="D181" s="20"/>
      <c r="E181" s="8"/>
      <c r="F181" s="104"/>
      <c r="G181" s="119"/>
    </row>
    <row r="182" spans="2:7" x14ac:dyDescent="0.25">
      <c r="B182" s="102"/>
      <c r="C182" s="112"/>
      <c r="D182" s="11" t="s">
        <v>7</v>
      </c>
      <c r="E182" s="8"/>
      <c r="F182" s="104"/>
      <c r="G182" s="119"/>
    </row>
    <row r="183" spans="2:7" x14ac:dyDescent="0.25">
      <c r="B183" s="102"/>
      <c r="C183" s="112"/>
      <c r="D183" s="208" t="s">
        <v>148</v>
      </c>
      <c r="E183" s="8"/>
      <c r="F183" s="104"/>
      <c r="G183" s="119"/>
    </row>
    <row r="184" spans="2:7" ht="9" customHeight="1" x14ac:dyDescent="0.25">
      <c r="B184" s="102"/>
      <c r="C184" s="112"/>
      <c r="D184" s="15"/>
      <c r="E184" s="8"/>
      <c r="F184" s="104"/>
      <c r="G184" s="119"/>
    </row>
    <row r="185" spans="2:7" x14ac:dyDescent="0.25">
      <c r="B185" s="102"/>
      <c r="C185" s="112"/>
      <c r="D185" s="15" t="s">
        <v>8</v>
      </c>
      <c r="E185" s="8"/>
      <c r="F185" s="104"/>
      <c r="G185" s="119"/>
    </row>
    <row r="186" spans="2:7" ht="13.8" thickBot="1" x14ac:dyDescent="0.3">
      <c r="B186" s="106"/>
      <c r="C186" s="113"/>
      <c r="D186" s="12"/>
      <c r="E186" s="38"/>
      <c r="F186" s="109"/>
      <c r="G186" s="119"/>
    </row>
    <row r="187" spans="2:7" x14ac:dyDescent="0.25">
      <c r="B187" s="99"/>
      <c r="C187" s="100"/>
      <c r="D187" s="43"/>
      <c r="E187" s="40"/>
      <c r="F187" s="101"/>
      <c r="G187" s="119"/>
    </row>
    <row r="188" spans="2:7" x14ac:dyDescent="0.25">
      <c r="B188" s="102">
        <f>B176+1</f>
        <v>16</v>
      </c>
      <c r="C188" s="103"/>
      <c r="D188" s="34" t="s">
        <v>47</v>
      </c>
      <c r="E188" s="41"/>
      <c r="F188" s="238" t="str">
        <f>IF(E188&gt;0,ROUND(E188/$E$356*100,0),"")</f>
        <v/>
      </c>
      <c r="G188" s="119"/>
    </row>
    <row r="189" spans="2:7" x14ac:dyDescent="0.25">
      <c r="B189" s="102"/>
      <c r="C189" s="103"/>
      <c r="D189" s="34"/>
      <c r="E189" s="24"/>
      <c r="F189" s="18"/>
      <c r="G189" s="119"/>
    </row>
    <row r="190" spans="2:7" x14ac:dyDescent="0.25">
      <c r="B190" s="102"/>
      <c r="C190" s="103"/>
      <c r="D190" s="34" t="s">
        <v>15</v>
      </c>
      <c r="E190" s="41"/>
      <c r="F190" s="238" t="str">
        <f>IF(E190&gt;0,ROUND(E190/$E$356*100,0),"")</f>
        <v/>
      </c>
      <c r="G190" s="119"/>
    </row>
    <row r="191" spans="2:7" ht="6" customHeight="1" x14ac:dyDescent="0.25">
      <c r="B191" s="102"/>
      <c r="C191" s="103"/>
      <c r="D191" s="31"/>
      <c r="E191" s="24"/>
      <c r="F191" s="104"/>
      <c r="G191" s="119"/>
    </row>
    <row r="192" spans="2:7" x14ac:dyDescent="0.25">
      <c r="B192" s="102"/>
      <c r="C192" s="103"/>
      <c r="D192" s="29" t="s">
        <v>6</v>
      </c>
      <c r="E192" s="24"/>
      <c r="F192" s="104"/>
      <c r="G192" s="119"/>
    </row>
    <row r="193" spans="2:7" ht="7.2" customHeight="1" x14ac:dyDescent="0.25">
      <c r="B193" s="102"/>
      <c r="C193" s="103"/>
      <c r="D193" s="30"/>
      <c r="E193" s="24"/>
      <c r="F193" s="104"/>
      <c r="G193" s="119"/>
    </row>
    <row r="194" spans="2:7" x14ac:dyDescent="0.25">
      <c r="B194" s="102"/>
      <c r="C194" s="103"/>
      <c r="D194" s="29" t="s">
        <v>7</v>
      </c>
      <c r="E194" s="24"/>
      <c r="F194" s="104"/>
      <c r="G194" s="119"/>
    </row>
    <row r="195" spans="2:7" x14ac:dyDescent="0.25">
      <c r="B195" s="102"/>
      <c r="C195" s="103"/>
      <c r="D195" s="208" t="s">
        <v>146</v>
      </c>
      <c r="E195" s="24"/>
      <c r="F195" s="104"/>
      <c r="G195" s="119"/>
    </row>
    <row r="196" spans="2:7" ht="10.95" customHeight="1" x14ac:dyDescent="0.25">
      <c r="B196" s="102"/>
      <c r="C196" s="103"/>
      <c r="D196" s="31"/>
      <c r="E196" s="24"/>
      <c r="F196" s="104"/>
      <c r="G196" s="119"/>
    </row>
    <row r="197" spans="2:7" x14ac:dyDescent="0.25">
      <c r="B197" s="102"/>
      <c r="C197" s="103"/>
      <c r="D197" s="31" t="s">
        <v>16</v>
      </c>
      <c r="E197" s="24"/>
      <c r="F197" s="104"/>
      <c r="G197" s="119"/>
    </row>
    <row r="198" spans="2:7" ht="13.8" thickBot="1" x14ac:dyDescent="0.3">
      <c r="B198" s="106"/>
      <c r="C198" s="107"/>
      <c r="D198" s="32"/>
      <c r="E198" s="42"/>
      <c r="F198" s="109"/>
      <c r="G198" s="119"/>
    </row>
    <row r="199" spans="2:7" x14ac:dyDescent="0.25">
      <c r="B199" s="99"/>
      <c r="C199" s="100"/>
      <c r="D199" s="7"/>
      <c r="E199" s="40"/>
      <c r="F199" s="101"/>
      <c r="G199" s="119"/>
    </row>
    <row r="200" spans="2:7" x14ac:dyDescent="0.25">
      <c r="B200" s="102">
        <f>B188+1</f>
        <v>17</v>
      </c>
      <c r="C200" s="103"/>
      <c r="D200" s="13" t="s">
        <v>17</v>
      </c>
      <c r="E200" s="41"/>
      <c r="F200" s="238" t="str">
        <f>IF(E200&gt;0,ROUND(E200/$E$356*100,0),"")</f>
        <v/>
      </c>
      <c r="G200" s="119"/>
    </row>
    <row r="201" spans="2:7" x14ac:dyDescent="0.25">
      <c r="B201" s="102"/>
      <c r="C201" s="103"/>
      <c r="D201" s="104"/>
      <c r="E201" s="24"/>
      <c r="F201" s="104"/>
      <c r="G201" s="119"/>
    </row>
    <row r="202" spans="2:7" x14ac:dyDescent="0.25">
      <c r="B202" s="102"/>
      <c r="C202" s="103"/>
      <c r="D202" s="11" t="s">
        <v>6</v>
      </c>
      <c r="E202" s="24"/>
      <c r="F202" s="104"/>
      <c r="G202" s="119"/>
    </row>
    <row r="203" spans="2:7" x14ac:dyDescent="0.25">
      <c r="B203" s="102"/>
      <c r="C203" s="103"/>
      <c r="D203" s="11" t="s">
        <v>7</v>
      </c>
      <c r="E203" s="24"/>
      <c r="F203" s="104"/>
      <c r="G203" s="119"/>
    </row>
    <row r="204" spans="2:7" x14ac:dyDescent="0.25">
      <c r="B204" s="102"/>
      <c r="C204" s="103"/>
      <c r="D204" s="208" t="s">
        <v>145</v>
      </c>
      <c r="E204" s="24"/>
      <c r="F204" s="104"/>
      <c r="G204" s="119"/>
    </row>
    <row r="205" spans="2:7" ht="9" customHeight="1" x14ac:dyDescent="0.25">
      <c r="B205" s="102"/>
      <c r="C205" s="103"/>
      <c r="D205" s="15"/>
      <c r="E205" s="24"/>
      <c r="F205" s="104"/>
      <c r="G205" s="119"/>
    </row>
    <row r="206" spans="2:7" x14ac:dyDescent="0.25">
      <c r="B206" s="102"/>
      <c r="C206" s="103"/>
      <c r="D206" s="15" t="s">
        <v>16</v>
      </c>
      <c r="E206" s="24"/>
      <c r="F206" s="104"/>
      <c r="G206" s="119"/>
    </row>
    <row r="207" spans="2:7" ht="13.8" thickBot="1" x14ac:dyDescent="0.3">
      <c r="B207" s="106"/>
      <c r="C207" s="107"/>
      <c r="D207" s="21"/>
      <c r="E207" s="42"/>
      <c r="F207" s="109"/>
      <c r="G207" s="119"/>
    </row>
    <row r="208" spans="2:7" x14ac:dyDescent="0.25">
      <c r="B208" s="117"/>
      <c r="C208" s="112"/>
      <c r="D208" s="48"/>
      <c r="E208" s="39"/>
      <c r="F208" s="119"/>
      <c r="G208" s="119"/>
    </row>
    <row r="209" spans="2:7" ht="13.8" thickBot="1" x14ac:dyDescent="0.3">
      <c r="B209" s="117"/>
      <c r="C209" s="112"/>
      <c r="D209" s="48"/>
      <c r="E209" s="39"/>
      <c r="F209" s="119"/>
      <c r="G209" s="119"/>
    </row>
    <row r="210" spans="2:7" ht="13.8" thickBot="1" x14ac:dyDescent="0.3">
      <c r="B210" s="97" t="s">
        <v>3</v>
      </c>
      <c r="C210" s="98"/>
      <c r="D210" s="64" t="s">
        <v>31</v>
      </c>
      <c r="E210" s="5" t="s">
        <v>4</v>
      </c>
      <c r="F210" s="6" t="s">
        <v>5</v>
      </c>
      <c r="G210" s="119"/>
    </row>
    <row r="211" spans="2:7" ht="12.6" customHeight="1" x14ac:dyDescent="0.25">
      <c r="B211" s="102"/>
      <c r="C211" s="103"/>
      <c r="D211" s="15"/>
      <c r="E211" s="24"/>
      <c r="F211" s="104"/>
      <c r="G211" s="119"/>
    </row>
    <row r="212" spans="2:7" x14ac:dyDescent="0.25">
      <c r="B212" s="233">
        <f>B200+1</f>
        <v>18</v>
      </c>
      <c r="C212" s="234"/>
      <c r="D212" s="15" t="s">
        <v>51</v>
      </c>
      <c r="E212" s="41"/>
      <c r="F212" s="238" t="str">
        <f>IF(E212&gt;0,ROUND(E212/$E$356*100,0),"")</f>
        <v/>
      </c>
      <c r="G212" s="119"/>
    </row>
    <row r="213" spans="2:7" x14ac:dyDescent="0.25">
      <c r="B213" s="233"/>
      <c r="C213" s="234"/>
      <c r="D213" s="15"/>
      <c r="E213" s="24"/>
      <c r="F213" s="104"/>
      <c r="G213" s="119"/>
    </row>
    <row r="214" spans="2:7" x14ac:dyDescent="0.25">
      <c r="B214" s="102"/>
      <c r="C214" s="103"/>
      <c r="D214" s="11" t="s">
        <v>6</v>
      </c>
      <c r="E214" s="24"/>
      <c r="F214" s="104"/>
      <c r="G214" s="119"/>
    </row>
    <row r="215" spans="2:7" x14ac:dyDescent="0.25">
      <c r="B215" s="102"/>
      <c r="C215" s="103"/>
      <c r="D215" s="20"/>
      <c r="E215" s="24"/>
      <c r="F215" s="104"/>
      <c r="G215" s="119"/>
    </row>
    <row r="216" spans="2:7" x14ac:dyDescent="0.25">
      <c r="B216" s="102"/>
      <c r="C216" s="103"/>
      <c r="D216" s="11" t="s">
        <v>7</v>
      </c>
      <c r="E216" s="24"/>
      <c r="F216" s="104"/>
      <c r="G216" s="119"/>
    </row>
    <row r="217" spans="2:7" x14ac:dyDescent="0.25">
      <c r="B217" s="102"/>
      <c r="C217" s="103"/>
      <c r="D217" s="210" t="s">
        <v>152</v>
      </c>
      <c r="E217" s="24"/>
      <c r="F217" s="104"/>
      <c r="G217" s="119"/>
    </row>
    <row r="218" spans="2:7" ht="13.8" thickBot="1" x14ac:dyDescent="0.3">
      <c r="B218" s="102"/>
      <c r="C218" s="103"/>
      <c r="D218" s="210"/>
      <c r="E218" s="24"/>
      <c r="F218" s="104"/>
      <c r="G218" s="119"/>
    </row>
    <row r="219" spans="2:7" x14ac:dyDescent="0.25">
      <c r="B219" s="99"/>
      <c r="C219" s="111"/>
      <c r="D219" s="82"/>
      <c r="E219" s="214"/>
      <c r="F219" s="101"/>
      <c r="G219" s="119"/>
    </row>
    <row r="220" spans="2:7" ht="21.6" customHeight="1" x14ac:dyDescent="0.25">
      <c r="B220" s="102">
        <f>B212+1</f>
        <v>19</v>
      </c>
      <c r="C220" s="112"/>
      <c r="D220" s="36" t="s">
        <v>35</v>
      </c>
      <c r="E220" s="60"/>
      <c r="F220" s="238" t="str">
        <f>IF(E220&gt;0,ROUND(E220/$E$356*100,0),"")</f>
        <v/>
      </c>
      <c r="G220" s="119"/>
    </row>
    <row r="221" spans="2:7" x14ac:dyDescent="0.25">
      <c r="B221" s="102"/>
      <c r="C221" s="112"/>
      <c r="D221" s="11" t="s">
        <v>6</v>
      </c>
      <c r="E221" s="39"/>
      <c r="F221" s="104"/>
      <c r="G221" s="119"/>
    </row>
    <row r="222" spans="2:7" x14ac:dyDescent="0.25">
      <c r="B222" s="102"/>
      <c r="C222" s="112"/>
      <c r="D222" s="20"/>
      <c r="E222" s="39"/>
      <c r="F222" s="104"/>
      <c r="G222" s="119"/>
    </row>
    <row r="223" spans="2:7" x14ac:dyDescent="0.25">
      <c r="B223" s="102"/>
      <c r="C223" s="112"/>
      <c r="D223" s="11" t="s">
        <v>7</v>
      </c>
      <c r="E223" s="39"/>
      <c r="F223" s="104"/>
      <c r="G223" s="119"/>
    </row>
    <row r="224" spans="2:7" x14ac:dyDescent="0.25">
      <c r="B224" s="102"/>
      <c r="C224" s="112"/>
      <c r="D224" s="208" t="s">
        <v>148</v>
      </c>
      <c r="E224" s="39"/>
      <c r="F224" s="104"/>
      <c r="G224" s="119"/>
    </row>
    <row r="225" spans="2:7" x14ac:dyDescent="0.25">
      <c r="B225" s="102"/>
      <c r="C225" s="112"/>
      <c r="D225" s="15"/>
      <c r="E225" s="39"/>
      <c r="F225" s="104"/>
      <c r="G225" s="119"/>
    </row>
    <row r="226" spans="2:7" x14ac:dyDescent="0.25">
      <c r="B226" s="102"/>
      <c r="C226" s="112"/>
      <c r="D226" s="15" t="s">
        <v>8</v>
      </c>
      <c r="E226" s="39"/>
      <c r="F226" s="104"/>
      <c r="G226" s="119"/>
    </row>
    <row r="227" spans="2:7" ht="14.4" customHeight="1" thickBot="1" x14ac:dyDescent="0.3">
      <c r="B227" s="106"/>
      <c r="C227" s="113"/>
      <c r="D227" s="21"/>
      <c r="E227" s="88"/>
      <c r="F227" s="109"/>
      <c r="G227" s="119"/>
    </row>
    <row r="228" spans="2:7" x14ac:dyDescent="0.25">
      <c r="B228" s="102"/>
      <c r="C228" s="103"/>
      <c r="D228" s="83"/>
      <c r="E228" s="27"/>
      <c r="F228" s="104"/>
      <c r="G228" s="119"/>
    </row>
    <row r="229" spans="2:7" x14ac:dyDescent="0.25">
      <c r="B229" s="102">
        <f>B220+1</f>
        <v>20</v>
      </c>
      <c r="C229" s="103"/>
      <c r="D229" s="36" t="s">
        <v>36</v>
      </c>
      <c r="E229" s="28"/>
      <c r="F229" s="238" t="str">
        <f>IF(E229&gt;0,ROUND(E229/$E$356*100,0),"")</f>
        <v/>
      </c>
      <c r="G229" s="119"/>
    </row>
    <row r="230" spans="2:7" x14ac:dyDescent="0.25">
      <c r="B230" s="102"/>
      <c r="C230" s="103"/>
      <c r="D230" s="83"/>
      <c r="E230" s="27"/>
      <c r="F230" s="104"/>
      <c r="G230" s="119"/>
    </row>
    <row r="231" spans="2:7" x14ac:dyDescent="0.25">
      <c r="B231" s="102"/>
      <c r="C231" s="103"/>
      <c r="D231" s="11" t="s">
        <v>6</v>
      </c>
      <c r="E231" s="27"/>
      <c r="F231" s="104"/>
      <c r="G231" s="119"/>
    </row>
    <row r="232" spans="2:7" x14ac:dyDescent="0.25">
      <c r="B232" s="102"/>
      <c r="C232" s="103"/>
      <c r="D232" s="85"/>
      <c r="E232" s="27"/>
      <c r="F232" s="104"/>
      <c r="G232" s="119"/>
    </row>
    <row r="233" spans="2:7" x14ac:dyDescent="0.25">
      <c r="B233" s="102"/>
      <c r="C233" s="103"/>
      <c r="D233" s="84" t="s">
        <v>7</v>
      </c>
      <c r="E233" s="27"/>
      <c r="F233" s="104"/>
      <c r="G233" s="119"/>
    </row>
    <row r="234" spans="2:7" x14ac:dyDescent="0.25">
      <c r="B234" s="102"/>
      <c r="C234" s="103"/>
      <c r="D234" s="208" t="s">
        <v>148</v>
      </c>
      <c r="E234" s="27"/>
      <c r="F234" s="104"/>
      <c r="G234" s="119"/>
    </row>
    <row r="235" spans="2:7" x14ac:dyDescent="0.25">
      <c r="B235" s="102"/>
      <c r="C235" s="103"/>
      <c r="D235" s="208"/>
      <c r="E235" s="27"/>
      <c r="F235" s="104"/>
      <c r="G235" s="119"/>
    </row>
    <row r="236" spans="2:7" x14ac:dyDescent="0.25">
      <c r="B236" s="102"/>
      <c r="C236" s="103"/>
      <c r="D236" s="208" t="s">
        <v>8</v>
      </c>
      <c r="E236" s="27"/>
      <c r="F236" s="104"/>
      <c r="G236" s="119"/>
    </row>
    <row r="237" spans="2:7" ht="13.8" thickBot="1" x14ac:dyDescent="0.3">
      <c r="B237" s="102"/>
      <c r="C237" s="103"/>
      <c r="D237" s="208"/>
      <c r="E237" s="27"/>
      <c r="F237" s="104"/>
      <c r="G237" s="119"/>
    </row>
    <row r="238" spans="2:7" x14ac:dyDescent="0.25">
      <c r="B238" s="99"/>
      <c r="C238" s="100"/>
      <c r="D238" s="7"/>
      <c r="E238" s="16"/>
      <c r="F238" s="131"/>
      <c r="G238" s="119"/>
    </row>
    <row r="239" spans="2:7" x14ac:dyDescent="0.25">
      <c r="B239" s="102">
        <f>B229+1</f>
        <v>21</v>
      </c>
      <c r="C239" s="103"/>
      <c r="D239" s="36" t="s">
        <v>25</v>
      </c>
      <c r="E239" s="37"/>
      <c r="F239" s="238" t="str">
        <f>IF(E239&gt;0,ROUND(E239/$E$356*100,0),"")</f>
        <v/>
      </c>
      <c r="G239" s="119"/>
    </row>
    <row r="240" spans="2:7" x14ac:dyDescent="0.25">
      <c r="B240" s="102"/>
      <c r="C240" s="103"/>
      <c r="D240" s="13"/>
      <c r="E240" s="8"/>
      <c r="F240" s="115"/>
      <c r="G240" s="119"/>
    </row>
    <row r="241" spans="2:7" x14ac:dyDescent="0.25">
      <c r="B241" s="102"/>
      <c r="C241" s="103"/>
      <c r="D241" s="11" t="s">
        <v>6</v>
      </c>
      <c r="E241" s="8"/>
      <c r="F241" s="115"/>
      <c r="G241" s="119"/>
    </row>
    <row r="242" spans="2:7" x14ac:dyDescent="0.25">
      <c r="B242" s="102"/>
      <c r="C242" s="103"/>
      <c r="D242" s="20"/>
      <c r="E242" s="8"/>
      <c r="F242" s="115"/>
      <c r="G242" s="119"/>
    </row>
    <row r="243" spans="2:7" x14ac:dyDescent="0.25">
      <c r="B243" s="102"/>
      <c r="C243" s="103"/>
      <c r="D243" s="11" t="s">
        <v>7</v>
      </c>
      <c r="E243" s="8"/>
      <c r="F243" s="115"/>
      <c r="G243" s="119"/>
    </row>
    <row r="244" spans="2:7" x14ac:dyDescent="0.25">
      <c r="B244" s="102"/>
      <c r="C244" s="103"/>
      <c r="D244" s="208" t="s">
        <v>149</v>
      </c>
      <c r="E244" s="8"/>
      <c r="F244" s="115"/>
      <c r="G244" s="119"/>
    </row>
    <row r="245" spans="2:7" x14ac:dyDescent="0.25">
      <c r="B245" s="102"/>
      <c r="C245" s="103"/>
      <c r="D245" s="15"/>
      <c r="E245" s="8"/>
      <c r="F245" s="115"/>
      <c r="G245" s="119"/>
    </row>
    <row r="246" spans="2:7" ht="13.8" thickBot="1" x14ac:dyDescent="0.3">
      <c r="B246" s="106"/>
      <c r="C246" s="107"/>
      <c r="D246" s="21" t="s">
        <v>8</v>
      </c>
      <c r="E246" s="38"/>
      <c r="F246" s="132"/>
      <c r="G246" s="119"/>
    </row>
    <row r="247" spans="2:7" x14ac:dyDescent="0.25">
      <c r="B247" s="99"/>
      <c r="C247" s="100"/>
      <c r="D247" s="45"/>
      <c r="E247" s="16"/>
      <c r="F247" s="101"/>
      <c r="G247" s="119"/>
    </row>
    <row r="248" spans="2:7" x14ac:dyDescent="0.25">
      <c r="B248" s="102">
        <f>B239+1</f>
        <v>22</v>
      </c>
      <c r="C248" s="103"/>
      <c r="D248" s="36" t="s">
        <v>34</v>
      </c>
      <c r="E248" s="37"/>
      <c r="F248" s="238" t="str">
        <f>IF(E248&gt;0,ROUND(E248/$E$356*100,0),"")</f>
        <v/>
      </c>
      <c r="G248" s="119"/>
    </row>
    <row r="249" spans="2:7" x14ac:dyDescent="0.25">
      <c r="B249" s="102"/>
      <c r="C249" s="103"/>
      <c r="D249" s="86"/>
      <c r="E249" s="8"/>
      <c r="F249" s="104"/>
      <c r="G249" s="119"/>
    </row>
    <row r="250" spans="2:7" x14ac:dyDescent="0.25">
      <c r="B250" s="102"/>
      <c r="C250" s="103"/>
      <c r="D250" s="11" t="s">
        <v>6</v>
      </c>
      <c r="E250" s="8"/>
      <c r="F250" s="104"/>
      <c r="G250" s="119"/>
    </row>
    <row r="251" spans="2:7" x14ac:dyDescent="0.25">
      <c r="B251" s="102"/>
      <c r="C251" s="103"/>
      <c r="D251" s="20"/>
      <c r="E251" s="8"/>
      <c r="F251" s="104"/>
      <c r="G251" s="119"/>
    </row>
    <row r="252" spans="2:7" x14ac:dyDescent="0.25">
      <c r="B252" s="102"/>
      <c r="C252" s="103"/>
      <c r="D252" s="11" t="s">
        <v>7</v>
      </c>
      <c r="E252" s="8"/>
      <c r="F252" s="104"/>
      <c r="G252" s="119"/>
    </row>
    <row r="253" spans="2:7" x14ac:dyDescent="0.25">
      <c r="B253" s="102"/>
      <c r="C253" s="103"/>
      <c r="D253" s="15" t="s">
        <v>12</v>
      </c>
      <c r="E253" s="8"/>
      <c r="F253" s="104"/>
      <c r="G253" s="119"/>
    </row>
    <row r="254" spans="2:7" ht="13.8" thickBot="1" x14ac:dyDescent="0.3">
      <c r="B254" s="106"/>
      <c r="C254" s="107"/>
      <c r="D254" s="21"/>
      <c r="E254" s="38"/>
      <c r="F254" s="109"/>
      <c r="G254" s="119"/>
    </row>
    <row r="255" spans="2:7" x14ac:dyDescent="0.25">
      <c r="B255" s="99"/>
      <c r="C255" s="100"/>
      <c r="D255" s="22"/>
      <c r="E255" s="114"/>
      <c r="F255" s="101"/>
      <c r="G255" s="119"/>
    </row>
    <row r="256" spans="2:7" x14ac:dyDescent="0.25">
      <c r="B256" s="102">
        <f>B248+1</f>
        <v>23</v>
      </c>
      <c r="C256" s="103"/>
      <c r="D256" s="14" t="s">
        <v>18</v>
      </c>
      <c r="E256" s="23"/>
      <c r="F256" s="238" t="str">
        <f>IF(E256&gt;0,ROUND(E256/$E$356*100,0),"")</f>
        <v/>
      </c>
      <c r="G256" s="119"/>
    </row>
    <row r="257" spans="2:7" x14ac:dyDescent="0.25">
      <c r="B257" s="102"/>
      <c r="C257" s="103"/>
      <c r="D257" s="19"/>
      <c r="E257" s="8"/>
      <c r="F257" s="104"/>
      <c r="G257" s="119"/>
    </row>
    <row r="258" spans="2:7" x14ac:dyDescent="0.25">
      <c r="B258" s="102"/>
      <c r="C258" s="103"/>
      <c r="D258" s="11" t="s">
        <v>6</v>
      </c>
      <c r="E258" s="24"/>
      <c r="F258" s="104"/>
      <c r="G258" s="119"/>
    </row>
    <row r="259" spans="2:7" x14ac:dyDescent="0.25">
      <c r="B259" s="102"/>
      <c r="C259" s="103"/>
      <c r="D259" s="20"/>
      <c r="E259" s="24"/>
      <c r="F259" s="104"/>
      <c r="G259" s="119"/>
    </row>
    <row r="260" spans="2:7" x14ac:dyDescent="0.25">
      <c r="B260" s="102"/>
      <c r="C260" s="103"/>
      <c r="D260" s="11" t="s">
        <v>7</v>
      </c>
      <c r="E260" s="24"/>
      <c r="F260" s="104"/>
      <c r="G260" s="119"/>
    </row>
    <row r="261" spans="2:7" x14ac:dyDescent="0.25">
      <c r="B261" s="102"/>
      <c r="C261" s="103"/>
      <c r="D261" s="208" t="s">
        <v>150</v>
      </c>
      <c r="E261" s="24"/>
      <c r="F261" s="104"/>
      <c r="G261" s="119"/>
    </row>
    <row r="262" spans="2:7" x14ac:dyDescent="0.25">
      <c r="B262" s="102"/>
      <c r="C262" s="103"/>
      <c r="D262" s="208" t="s">
        <v>151</v>
      </c>
      <c r="E262" s="24"/>
      <c r="F262" s="104"/>
      <c r="G262" s="119"/>
    </row>
    <row r="263" spans="2:7" ht="13.8" thickBot="1" x14ac:dyDescent="0.3">
      <c r="B263" s="102"/>
      <c r="C263" s="103"/>
      <c r="D263" s="24"/>
      <c r="E263" s="104"/>
      <c r="F263" s="109"/>
    </row>
    <row r="264" spans="2:7" x14ac:dyDescent="0.25">
      <c r="B264" s="99"/>
      <c r="C264" s="100"/>
      <c r="D264" s="35"/>
      <c r="E264" s="16"/>
      <c r="F264" s="101"/>
      <c r="G264" s="119"/>
    </row>
    <row r="265" spans="2:7" ht="26.4" x14ac:dyDescent="0.25">
      <c r="B265" s="102">
        <f>B256+1</f>
        <v>24</v>
      </c>
      <c r="C265" s="103"/>
      <c r="D265" s="14" t="s">
        <v>48</v>
      </c>
      <c r="E265" s="9"/>
      <c r="F265" s="238" t="str">
        <f>IF(E265&gt;0,ROUND(E265/$E$356*100,0),"")</f>
        <v/>
      </c>
      <c r="G265" s="119"/>
    </row>
    <row r="266" spans="2:7" x14ac:dyDescent="0.25">
      <c r="B266" s="102"/>
      <c r="C266" s="103"/>
      <c r="D266" s="36"/>
      <c r="E266" s="8"/>
      <c r="F266" s="104"/>
      <c r="G266" s="119"/>
    </row>
    <row r="267" spans="2:7" x14ac:dyDescent="0.25">
      <c r="B267" s="102"/>
      <c r="C267" s="103"/>
      <c r="D267" s="11" t="s">
        <v>6</v>
      </c>
      <c r="E267" s="8"/>
      <c r="F267" s="104"/>
      <c r="G267" s="119"/>
    </row>
    <row r="268" spans="2:7" x14ac:dyDescent="0.25">
      <c r="B268" s="102"/>
      <c r="C268" s="103"/>
      <c r="D268" s="20"/>
      <c r="E268" s="8"/>
      <c r="F268" s="104"/>
      <c r="G268" s="119"/>
    </row>
    <row r="269" spans="2:7" x14ac:dyDescent="0.25">
      <c r="B269" s="102"/>
      <c r="C269" s="103"/>
      <c r="D269" s="11" t="s">
        <v>7</v>
      </c>
      <c r="E269" s="8"/>
      <c r="F269" s="104"/>
      <c r="G269" s="119"/>
    </row>
    <row r="270" spans="2:7" x14ac:dyDescent="0.25">
      <c r="B270" s="102"/>
      <c r="C270" s="103"/>
      <c r="D270" s="208" t="s">
        <v>160</v>
      </c>
      <c r="E270" s="8"/>
      <c r="F270" s="104"/>
      <c r="G270" s="119"/>
    </row>
    <row r="271" spans="2:7" x14ac:dyDescent="0.25">
      <c r="B271" s="102"/>
      <c r="C271" s="103"/>
      <c r="D271" s="208"/>
      <c r="E271" s="8"/>
      <c r="F271" s="104"/>
      <c r="G271" s="119"/>
    </row>
    <row r="272" spans="2:7" x14ac:dyDescent="0.25">
      <c r="B272" s="102"/>
      <c r="C272" s="103"/>
      <c r="D272" s="46" t="s">
        <v>8</v>
      </c>
      <c r="E272" s="8"/>
      <c r="F272" s="104"/>
      <c r="G272" s="119"/>
    </row>
    <row r="273" spans="2:7" ht="13.8" thickBot="1" x14ac:dyDescent="0.3">
      <c r="B273" s="106"/>
      <c r="C273" s="107"/>
      <c r="D273" s="12"/>
      <c r="E273" s="108"/>
      <c r="F273" s="109"/>
      <c r="G273" s="119"/>
    </row>
    <row r="274" spans="2:7" x14ac:dyDescent="0.25">
      <c r="B274" s="117"/>
      <c r="C274" s="112"/>
      <c r="D274" s="25"/>
      <c r="E274" s="118"/>
      <c r="F274" s="119"/>
      <c r="G274" s="119"/>
    </row>
    <row r="275" spans="2:7" x14ac:dyDescent="0.25">
      <c r="B275" s="117"/>
      <c r="C275" s="112"/>
      <c r="D275" s="25"/>
      <c r="E275" s="118"/>
      <c r="F275" s="119"/>
      <c r="G275" s="119"/>
    </row>
    <row r="276" spans="2:7" x14ac:dyDescent="0.25">
      <c r="B276" s="117"/>
      <c r="C276" s="112"/>
      <c r="D276" s="25"/>
      <c r="E276" s="118"/>
      <c r="F276" s="119"/>
      <c r="G276" s="119"/>
    </row>
    <row r="277" spans="2:7" x14ac:dyDescent="0.25">
      <c r="B277" s="117"/>
      <c r="C277" s="112"/>
      <c r="D277" s="25"/>
      <c r="E277" s="118"/>
      <c r="F277" s="119"/>
      <c r="G277" s="119"/>
    </row>
    <row r="278" spans="2:7" ht="13.8" thickBot="1" x14ac:dyDescent="0.3">
      <c r="B278" s="117"/>
      <c r="C278" s="112"/>
      <c r="D278" s="25"/>
      <c r="E278" s="118"/>
      <c r="F278" s="119"/>
      <c r="G278" s="119"/>
    </row>
    <row r="279" spans="2:7" ht="13.8" thickBot="1" x14ac:dyDescent="0.3">
      <c r="B279" s="97" t="s">
        <v>3</v>
      </c>
      <c r="C279" s="98"/>
      <c r="D279" s="64" t="s">
        <v>31</v>
      </c>
      <c r="E279" s="5" t="s">
        <v>4</v>
      </c>
      <c r="F279" s="6" t="s">
        <v>5</v>
      </c>
      <c r="G279" s="119"/>
    </row>
    <row r="280" spans="2:7" x14ac:dyDescent="0.25">
      <c r="B280" s="102"/>
      <c r="C280" s="103"/>
      <c r="D280" s="15"/>
      <c r="E280" s="126"/>
      <c r="F280" s="104"/>
      <c r="G280" s="119"/>
    </row>
    <row r="281" spans="2:7" x14ac:dyDescent="0.25">
      <c r="B281" s="102">
        <f>B265+1</f>
        <v>25</v>
      </c>
      <c r="C281" s="103"/>
      <c r="D281" s="14" t="s">
        <v>37</v>
      </c>
      <c r="E281" s="23"/>
      <c r="F281" s="10" t="str">
        <f>IF(E281&gt;0,ROUND(E281/$E$356*100,0),"")</f>
        <v/>
      </c>
      <c r="G281" s="119"/>
    </row>
    <row r="282" spans="2:7" x14ac:dyDescent="0.25">
      <c r="B282" s="102"/>
      <c r="C282" s="103"/>
      <c r="D282" s="13"/>
      <c r="E282" s="24"/>
      <c r="F282" s="104"/>
      <c r="G282" s="119"/>
    </row>
    <row r="283" spans="2:7" x14ac:dyDescent="0.25">
      <c r="B283" s="102"/>
      <c r="C283" s="103"/>
      <c r="D283" s="11" t="s">
        <v>6</v>
      </c>
      <c r="E283" s="24"/>
      <c r="F283" s="104"/>
      <c r="G283" s="119"/>
    </row>
    <row r="284" spans="2:7" x14ac:dyDescent="0.25">
      <c r="B284" s="102"/>
      <c r="C284" s="103"/>
      <c r="D284" s="11"/>
      <c r="E284" s="24"/>
      <c r="F284" s="104"/>
      <c r="G284" s="119"/>
    </row>
    <row r="285" spans="2:7" x14ac:dyDescent="0.25">
      <c r="B285" s="102"/>
      <c r="C285" s="103"/>
      <c r="D285" s="11" t="s">
        <v>7</v>
      </c>
      <c r="E285" s="24"/>
      <c r="F285" s="104"/>
      <c r="G285" s="119"/>
    </row>
    <row r="286" spans="2:7" x14ac:dyDescent="0.25">
      <c r="B286" s="102"/>
      <c r="C286" s="103"/>
      <c r="D286" s="208" t="s">
        <v>148</v>
      </c>
      <c r="E286" s="24"/>
      <c r="F286" s="104"/>
      <c r="G286" s="119"/>
    </row>
    <row r="287" spans="2:7" x14ac:dyDescent="0.25">
      <c r="B287" s="102"/>
      <c r="C287" s="103"/>
      <c r="D287" s="15"/>
      <c r="E287" s="24"/>
      <c r="F287" s="104"/>
      <c r="G287" s="119"/>
    </row>
    <row r="288" spans="2:7" x14ac:dyDescent="0.25">
      <c r="B288" s="102"/>
      <c r="C288" s="103"/>
      <c r="D288" s="15" t="s">
        <v>8</v>
      </c>
      <c r="E288" s="24"/>
      <c r="F288" s="104"/>
      <c r="G288" s="119"/>
    </row>
    <row r="289" spans="2:7" ht="13.8" thickBot="1" x14ac:dyDescent="0.3">
      <c r="B289" s="102"/>
      <c r="C289" s="103"/>
      <c r="D289" s="15"/>
      <c r="E289" s="24"/>
      <c r="F289" s="104"/>
      <c r="G289" s="119"/>
    </row>
    <row r="290" spans="2:7" x14ac:dyDescent="0.25">
      <c r="B290" s="99"/>
      <c r="C290" s="111"/>
      <c r="D290" s="35"/>
      <c r="E290" s="214"/>
      <c r="F290" s="101"/>
      <c r="G290" s="119"/>
    </row>
    <row r="291" spans="2:7" x14ac:dyDescent="0.25">
      <c r="B291" s="102">
        <f>B281+1</f>
        <v>26</v>
      </c>
      <c r="C291" s="112"/>
      <c r="D291" s="14" t="s">
        <v>38</v>
      </c>
      <c r="E291" s="63"/>
      <c r="F291" s="238" t="str">
        <f>IF(E291&gt;0,ROUND(E291/$E$356*100,0),"")</f>
        <v/>
      </c>
      <c r="G291" s="119"/>
    </row>
    <row r="292" spans="2:7" x14ac:dyDescent="0.25">
      <c r="B292" s="102"/>
      <c r="C292" s="112"/>
      <c r="D292" s="13"/>
      <c r="E292" s="39"/>
      <c r="F292" s="104"/>
      <c r="G292" s="119"/>
    </row>
    <row r="293" spans="2:7" x14ac:dyDescent="0.25">
      <c r="B293" s="102"/>
      <c r="C293" s="112"/>
      <c r="D293" s="11" t="s">
        <v>6</v>
      </c>
      <c r="E293" s="39"/>
      <c r="F293" s="104"/>
      <c r="G293" s="119"/>
    </row>
    <row r="294" spans="2:7" x14ac:dyDescent="0.25">
      <c r="B294" s="102"/>
      <c r="C294" s="112"/>
      <c r="D294" s="11"/>
      <c r="E294" s="39"/>
      <c r="F294" s="104"/>
      <c r="G294" s="119"/>
    </row>
    <row r="295" spans="2:7" x14ac:dyDescent="0.25">
      <c r="B295" s="102"/>
      <c r="C295" s="112"/>
      <c r="D295" s="11" t="s">
        <v>7</v>
      </c>
      <c r="E295" s="39"/>
      <c r="F295" s="104"/>
      <c r="G295" s="119"/>
    </row>
    <row r="296" spans="2:7" x14ac:dyDescent="0.25">
      <c r="B296" s="102"/>
      <c r="C296" s="112"/>
      <c r="D296" s="208" t="s">
        <v>152</v>
      </c>
      <c r="E296" s="39"/>
      <c r="F296" s="104"/>
      <c r="G296" s="119"/>
    </row>
    <row r="297" spans="2:7" ht="12" customHeight="1" thickBot="1" x14ac:dyDescent="0.3">
      <c r="B297" s="102"/>
      <c r="C297" s="112"/>
      <c r="D297" s="15"/>
      <c r="E297" s="39"/>
      <c r="F297" s="104"/>
      <c r="G297" s="119"/>
    </row>
    <row r="298" spans="2:7" ht="12.6" customHeight="1" x14ac:dyDescent="0.25">
      <c r="B298" s="99"/>
      <c r="C298" s="111"/>
      <c r="D298" s="101"/>
      <c r="E298" s="16"/>
      <c r="F298" s="135"/>
      <c r="G298" s="119"/>
    </row>
    <row r="299" spans="2:7" ht="12.6" customHeight="1" x14ac:dyDescent="0.25">
      <c r="B299" s="102">
        <f>B291+1</f>
        <v>27</v>
      </c>
      <c r="C299" s="112"/>
      <c r="D299" s="217" t="s">
        <v>156</v>
      </c>
      <c r="E299" s="37"/>
      <c r="F299" s="240"/>
      <c r="G299" s="119"/>
    </row>
    <row r="300" spans="2:7" ht="12.6" customHeight="1" x14ac:dyDescent="0.25">
      <c r="B300" s="102"/>
      <c r="C300" s="112"/>
      <c r="D300" s="217"/>
      <c r="E300" s="8"/>
      <c r="F300" s="87"/>
      <c r="G300" s="119"/>
    </row>
    <row r="301" spans="2:7" ht="13.95" customHeight="1" x14ac:dyDescent="0.25">
      <c r="B301" s="102"/>
      <c r="C301" s="112"/>
      <c r="D301" s="208" t="s">
        <v>6</v>
      </c>
      <c r="E301" s="33"/>
      <c r="F301" s="216" t="str">
        <f>IF(E301&gt;0,ROUND(E301/$E$356*100,0),"")</f>
        <v/>
      </c>
      <c r="G301" s="119"/>
    </row>
    <row r="302" spans="2:7" x14ac:dyDescent="0.25">
      <c r="B302" s="102"/>
      <c r="C302" s="112"/>
      <c r="D302" s="208"/>
      <c r="E302" s="33"/>
      <c r="F302" s="216"/>
      <c r="G302" s="119"/>
    </row>
    <row r="303" spans="2:7" x14ac:dyDescent="0.25">
      <c r="B303" s="102"/>
      <c r="C303" s="112"/>
      <c r="D303" s="208" t="s">
        <v>7</v>
      </c>
      <c r="E303" s="33"/>
      <c r="F303" s="216"/>
      <c r="G303" s="119"/>
    </row>
    <row r="304" spans="2:7" x14ac:dyDescent="0.25">
      <c r="B304" s="102"/>
      <c r="C304" s="112"/>
      <c r="D304" s="208" t="s">
        <v>152</v>
      </c>
      <c r="E304" s="33"/>
      <c r="F304" s="216"/>
      <c r="G304" s="119"/>
    </row>
    <row r="305" spans="2:7" x14ac:dyDescent="0.25">
      <c r="B305" s="102"/>
      <c r="C305" s="112"/>
      <c r="D305" s="208"/>
      <c r="E305" s="33"/>
      <c r="F305" s="216"/>
      <c r="G305" s="119"/>
    </row>
    <row r="306" spans="2:7" ht="12" customHeight="1" x14ac:dyDescent="0.25">
      <c r="B306" s="102"/>
      <c r="C306" s="112"/>
      <c r="D306" s="208" t="s">
        <v>154</v>
      </c>
      <c r="E306" s="33"/>
      <c r="F306" s="216"/>
      <c r="G306" s="119"/>
    </row>
    <row r="307" spans="2:7" s="119" customFormat="1" ht="12" customHeight="1" thickBot="1" x14ac:dyDescent="0.3">
      <c r="B307" s="106"/>
      <c r="C307" s="113"/>
      <c r="D307" s="211"/>
      <c r="E307" s="219"/>
      <c r="F307" s="226"/>
    </row>
    <row r="308" spans="2:7" s="119" customFormat="1" ht="12" customHeight="1" x14ac:dyDescent="0.25">
      <c r="B308" s="102"/>
      <c r="C308" s="103"/>
      <c r="D308" s="231"/>
      <c r="E308" s="228"/>
      <c r="F308" s="216"/>
    </row>
    <row r="309" spans="2:7" x14ac:dyDescent="0.25">
      <c r="B309" s="102">
        <f>B299+1</f>
        <v>28</v>
      </c>
      <c r="C309" s="103"/>
      <c r="D309" s="235" t="s">
        <v>159</v>
      </c>
      <c r="E309" s="125"/>
      <c r="F309" s="225"/>
      <c r="G309" s="119"/>
    </row>
    <row r="310" spans="2:7" x14ac:dyDescent="0.25">
      <c r="B310" s="102"/>
      <c r="C310" s="103"/>
      <c r="D310" s="235"/>
      <c r="E310" s="126"/>
      <c r="F310" s="115"/>
      <c r="G310" s="119"/>
    </row>
    <row r="311" spans="2:7" x14ac:dyDescent="0.25">
      <c r="B311" s="102"/>
      <c r="C311" s="103"/>
      <c r="D311" s="231" t="s">
        <v>6</v>
      </c>
      <c r="E311" s="228"/>
      <c r="F311" s="216" t="str">
        <f>IF(E311&gt;0,ROUND(E311/$E$356*100,0),"")</f>
        <v/>
      </c>
      <c r="G311" s="119"/>
    </row>
    <row r="312" spans="2:7" x14ac:dyDescent="0.25">
      <c r="B312" s="102"/>
      <c r="C312" s="103"/>
      <c r="D312" s="231"/>
      <c r="E312" s="228"/>
      <c r="F312" s="216"/>
      <c r="G312" s="119"/>
    </row>
    <row r="313" spans="2:7" x14ac:dyDescent="0.25">
      <c r="B313" s="102"/>
      <c r="C313" s="103"/>
      <c r="D313" s="231" t="s">
        <v>7</v>
      </c>
      <c r="E313" s="228"/>
      <c r="F313" s="216"/>
      <c r="G313" s="119"/>
    </row>
    <row r="314" spans="2:7" x14ac:dyDescent="0.25">
      <c r="B314" s="102"/>
      <c r="C314" s="103"/>
      <c r="D314" s="231" t="s">
        <v>148</v>
      </c>
      <c r="E314" s="228"/>
      <c r="F314" s="216"/>
      <c r="G314" s="119"/>
    </row>
    <row r="315" spans="2:7" x14ac:dyDescent="0.25">
      <c r="B315" s="102"/>
      <c r="C315" s="103"/>
      <c r="D315" s="231" t="s">
        <v>8</v>
      </c>
      <c r="E315" s="228"/>
      <c r="F315" s="216"/>
      <c r="G315" s="119"/>
    </row>
    <row r="316" spans="2:7" ht="13.8" thickBot="1" x14ac:dyDescent="0.3">
      <c r="B316" s="106"/>
      <c r="C316" s="107"/>
      <c r="D316" s="80"/>
      <c r="E316" s="229"/>
      <c r="F316" s="236"/>
      <c r="G316" s="119"/>
    </row>
    <row r="317" spans="2:7" x14ac:dyDescent="0.25">
      <c r="B317" s="99"/>
      <c r="C317" s="100"/>
      <c r="D317" s="213"/>
      <c r="E317" s="227"/>
      <c r="F317" s="223"/>
      <c r="G317" s="119"/>
    </row>
    <row r="318" spans="2:7" ht="33.6" customHeight="1" x14ac:dyDescent="0.25">
      <c r="B318" s="102">
        <f>B309+1</f>
        <v>29</v>
      </c>
      <c r="C318" s="103"/>
      <c r="D318" s="230" t="s">
        <v>155</v>
      </c>
      <c r="E318" s="41"/>
      <c r="F318" s="225"/>
      <c r="G318" s="119"/>
    </row>
    <row r="319" spans="2:7" ht="11.4" customHeight="1" x14ac:dyDescent="0.25">
      <c r="B319" s="102"/>
      <c r="C319" s="103"/>
      <c r="D319" s="230"/>
      <c r="E319" s="24"/>
      <c r="F319" s="115"/>
      <c r="G319" s="119"/>
    </row>
    <row r="320" spans="2:7" x14ac:dyDescent="0.25">
      <c r="B320" s="102"/>
      <c r="C320" s="103"/>
      <c r="D320" s="231" t="s">
        <v>6</v>
      </c>
      <c r="E320" s="228"/>
      <c r="F320" s="216" t="str">
        <f>IF(E320&gt;0,ROUND(E320/$E$356*100,0),"")</f>
        <v/>
      </c>
    </row>
    <row r="321" spans="2:6" x14ac:dyDescent="0.25">
      <c r="B321" s="102"/>
      <c r="C321" s="103"/>
      <c r="D321" s="231"/>
      <c r="E321" s="228"/>
      <c r="F321" s="216"/>
    </row>
    <row r="322" spans="2:6" x14ac:dyDescent="0.25">
      <c r="B322" s="102"/>
      <c r="C322" s="103"/>
      <c r="D322" s="231" t="s">
        <v>7</v>
      </c>
      <c r="E322" s="228"/>
      <c r="F322" s="216"/>
    </row>
    <row r="323" spans="2:6" x14ac:dyDescent="0.25">
      <c r="B323" s="102"/>
      <c r="C323" s="103"/>
      <c r="D323" s="231" t="s">
        <v>148</v>
      </c>
      <c r="E323" s="228"/>
      <c r="F323" s="216"/>
    </row>
    <row r="324" spans="2:6" x14ac:dyDescent="0.25">
      <c r="B324" s="102"/>
      <c r="C324" s="103"/>
      <c r="D324" s="231" t="s">
        <v>8</v>
      </c>
      <c r="E324" s="228"/>
      <c r="F324" s="216"/>
    </row>
    <row r="325" spans="2:6" ht="14.4" customHeight="1" thickBot="1" x14ac:dyDescent="0.3">
      <c r="B325" s="106"/>
      <c r="C325" s="107"/>
      <c r="D325" s="232"/>
      <c r="E325" s="229"/>
      <c r="F325" s="226"/>
    </row>
    <row r="326" spans="2:6" x14ac:dyDescent="0.25">
      <c r="B326" s="99"/>
      <c r="C326" s="111"/>
      <c r="D326" s="35"/>
      <c r="E326" s="214"/>
      <c r="F326" s="101"/>
    </row>
    <row r="327" spans="2:6" x14ac:dyDescent="0.25">
      <c r="B327" s="102">
        <f>B318+1</f>
        <v>30</v>
      </c>
      <c r="C327" s="112"/>
      <c r="D327" s="212" t="s">
        <v>153</v>
      </c>
      <c r="E327" s="237"/>
      <c r="F327" s="239"/>
    </row>
    <row r="328" spans="2:6" x14ac:dyDescent="0.25">
      <c r="B328" s="102"/>
      <c r="C328" s="112"/>
      <c r="D328" s="212"/>
      <c r="E328" s="39"/>
      <c r="F328" s="61"/>
    </row>
    <row r="329" spans="2:6" x14ac:dyDescent="0.25">
      <c r="B329" s="102"/>
      <c r="C329" s="112"/>
      <c r="D329" s="208" t="s">
        <v>6</v>
      </c>
      <c r="E329" s="215"/>
      <c r="F329" s="18"/>
    </row>
    <row r="330" spans="2:6" x14ac:dyDescent="0.25">
      <c r="B330" s="102"/>
      <c r="C330" s="112"/>
      <c r="D330" s="208" t="s">
        <v>7</v>
      </c>
      <c r="E330" s="215"/>
      <c r="F330" s="18"/>
    </row>
    <row r="331" spans="2:6" x14ac:dyDescent="0.25">
      <c r="B331" s="102"/>
      <c r="C331" s="112"/>
      <c r="D331" s="208" t="s">
        <v>152</v>
      </c>
      <c r="E331" s="215"/>
      <c r="F331" s="18"/>
    </row>
    <row r="332" spans="2:6" x14ac:dyDescent="0.25">
      <c r="B332" s="102"/>
      <c r="C332" s="112"/>
      <c r="D332" s="208" t="s">
        <v>154</v>
      </c>
      <c r="E332" s="215"/>
      <c r="F332" s="18"/>
    </row>
    <row r="333" spans="2:6" ht="13.8" thickBot="1" x14ac:dyDescent="0.3">
      <c r="B333" s="106"/>
      <c r="C333" s="113"/>
      <c r="D333" s="49"/>
      <c r="E333" s="88"/>
      <c r="F333" s="47"/>
    </row>
    <row r="334" spans="2:6" x14ac:dyDescent="0.25">
      <c r="B334" s="117"/>
      <c r="C334" s="112"/>
      <c r="D334" s="77"/>
      <c r="E334" s="39"/>
      <c r="F334" s="218"/>
    </row>
    <row r="335" spans="2:6" x14ac:dyDescent="0.25">
      <c r="B335" s="117"/>
      <c r="C335" s="112"/>
      <c r="D335" s="77"/>
      <c r="E335" s="39"/>
      <c r="F335" s="218"/>
    </row>
    <row r="336" spans="2:6" x14ac:dyDescent="0.25">
      <c r="B336" s="117"/>
      <c r="C336" s="112"/>
      <c r="D336" s="77"/>
      <c r="E336" s="39"/>
      <c r="F336" s="218"/>
    </row>
    <row r="337" spans="2:6" x14ac:dyDescent="0.25">
      <c r="B337" s="117"/>
      <c r="C337" s="112"/>
      <c r="D337" s="77"/>
      <c r="E337" s="39"/>
      <c r="F337" s="218"/>
    </row>
    <row r="338" spans="2:6" x14ac:dyDescent="0.25">
      <c r="B338" s="117"/>
      <c r="C338" s="112"/>
      <c r="D338" s="77"/>
      <c r="E338" s="39"/>
      <c r="F338" s="218"/>
    </row>
    <row r="339" spans="2:6" x14ac:dyDescent="0.25">
      <c r="B339" s="117"/>
      <c r="C339" s="112"/>
      <c r="D339" s="77"/>
      <c r="E339" s="39"/>
      <c r="F339" s="218"/>
    </row>
    <row r="340" spans="2:6" x14ac:dyDescent="0.25">
      <c r="B340" s="117"/>
      <c r="C340" s="112"/>
      <c r="D340" s="77"/>
      <c r="E340" s="39"/>
      <c r="F340" s="218"/>
    </row>
    <row r="341" spans="2:6" x14ac:dyDescent="0.25">
      <c r="B341" s="117"/>
      <c r="C341" s="112"/>
      <c r="D341" s="77"/>
      <c r="E341" s="39"/>
      <c r="F341" s="218"/>
    </row>
    <row r="342" spans="2:6" x14ac:dyDescent="0.25">
      <c r="B342" s="117"/>
      <c r="C342" s="112"/>
      <c r="D342" s="77"/>
      <c r="E342" s="39"/>
      <c r="F342" s="218"/>
    </row>
    <row r="343" spans="2:6" x14ac:dyDescent="0.25">
      <c r="B343" s="117"/>
      <c r="C343" s="112"/>
      <c r="D343" s="77"/>
      <c r="E343" s="39"/>
      <c r="F343" s="218"/>
    </row>
    <row r="344" spans="2:6" x14ac:dyDescent="0.25">
      <c r="B344" s="117"/>
      <c r="C344" s="112"/>
      <c r="D344" s="77"/>
      <c r="E344" s="39"/>
      <c r="F344" s="218"/>
    </row>
    <row r="345" spans="2:6" x14ac:dyDescent="0.25">
      <c r="B345" s="117"/>
      <c r="C345" s="112"/>
      <c r="D345" s="77"/>
      <c r="E345" s="39"/>
      <c r="F345" s="218"/>
    </row>
    <row r="346" spans="2:6" ht="13.8" thickBot="1" x14ac:dyDescent="0.3">
      <c r="B346" s="117"/>
      <c r="C346" s="112"/>
      <c r="D346" s="77"/>
      <c r="E346" s="39"/>
      <c r="F346" s="218"/>
    </row>
    <row r="347" spans="2:6" ht="13.8" thickBot="1" x14ac:dyDescent="0.3">
      <c r="B347" s="97" t="s">
        <v>3</v>
      </c>
      <c r="C347" s="98"/>
      <c r="D347" s="64" t="s">
        <v>31</v>
      </c>
      <c r="E347" s="5" t="s">
        <v>4</v>
      </c>
      <c r="F347" s="6" t="s">
        <v>5</v>
      </c>
    </row>
    <row r="348" spans="2:6" x14ac:dyDescent="0.25">
      <c r="B348" s="99"/>
      <c r="C348" s="100"/>
      <c r="D348" s="15"/>
      <c r="E348" s="8"/>
      <c r="F348" s="104"/>
    </row>
    <row r="349" spans="2:6" ht="26.4" x14ac:dyDescent="0.25">
      <c r="B349" s="102">
        <f>B327+1</f>
        <v>31</v>
      </c>
      <c r="C349" s="103"/>
      <c r="D349" s="13" t="s">
        <v>19</v>
      </c>
      <c r="E349" s="241">
        <f>D350*D352</f>
        <v>0</v>
      </c>
      <c r="F349" s="238" t="str">
        <f>IF(D352&gt;0,ROUND(E349/$E$356*100,0),"")</f>
        <v/>
      </c>
    </row>
    <row r="350" spans="2:6" x14ac:dyDescent="0.25">
      <c r="B350" s="102"/>
      <c r="C350" s="103"/>
      <c r="D350" s="17">
        <v>250</v>
      </c>
      <c r="E350" s="8"/>
      <c r="F350" s="104"/>
    </row>
    <row r="351" spans="2:6" x14ac:dyDescent="0.25">
      <c r="B351" s="102"/>
      <c r="C351" s="103"/>
      <c r="D351" s="13" t="s">
        <v>20</v>
      </c>
      <c r="E351" s="8"/>
      <c r="F351" s="104"/>
    </row>
    <row r="352" spans="2:6" x14ac:dyDescent="0.25">
      <c r="B352" s="102"/>
      <c r="C352" s="103"/>
      <c r="D352" s="50"/>
      <c r="E352" s="8"/>
      <c r="F352" s="104"/>
    </row>
    <row r="353" spans="2:7" ht="13.8" thickBot="1" x14ac:dyDescent="0.3">
      <c r="B353" s="106"/>
      <c r="C353" s="107"/>
      <c r="D353" s="134"/>
      <c r="E353" s="38"/>
      <c r="F353" s="109"/>
    </row>
    <row r="354" spans="2:7" x14ac:dyDescent="0.25">
      <c r="B354" s="99"/>
      <c r="C354" s="100"/>
      <c r="D354" s="51">
        <f>SUM(E11:E353)</f>
        <v>0</v>
      </c>
      <c r="E354" s="249"/>
      <c r="F354" s="101"/>
    </row>
    <row r="355" spans="2:7" x14ac:dyDescent="0.25">
      <c r="B355" s="102"/>
      <c r="C355" s="103"/>
      <c r="D355" s="52" t="s">
        <v>21</v>
      </c>
      <c r="E355" s="242"/>
      <c r="F355" s="104"/>
    </row>
    <row r="356" spans="2:7" ht="13.8" thickBot="1" x14ac:dyDescent="0.3">
      <c r="B356" s="102"/>
      <c r="C356" s="103"/>
      <c r="D356" s="52"/>
      <c r="E356" s="242" t="str">
        <f>IF(D354&gt;0,SUM(E11:E353),"")</f>
        <v/>
      </c>
      <c r="F356" s="238" t="str">
        <f>IF(D354&gt;0,ROUND(E356/$E$356*100,0),"")</f>
        <v/>
      </c>
      <c r="G356" s="53"/>
    </row>
    <row r="357" spans="2:7" x14ac:dyDescent="0.25">
      <c r="B357" s="99"/>
      <c r="C357" s="100"/>
      <c r="D357" s="246"/>
      <c r="E357" s="249"/>
      <c r="F357" s="101"/>
    </row>
    <row r="358" spans="2:7" x14ac:dyDescent="0.25">
      <c r="B358" s="102"/>
      <c r="C358" s="103"/>
      <c r="D358" s="52" t="s">
        <v>27</v>
      </c>
      <c r="E358" s="242"/>
      <c r="F358" s="104"/>
    </row>
    <row r="359" spans="2:7" ht="13.8" thickBot="1" x14ac:dyDescent="0.3">
      <c r="B359" s="102"/>
      <c r="C359" s="103"/>
      <c r="D359" s="52"/>
      <c r="E359" s="242" t="str">
        <f>IF(D354&gt;0,E362-E356,"")</f>
        <v/>
      </c>
      <c r="F359" s="104"/>
    </row>
    <row r="360" spans="2:7" x14ac:dyDescent="0.25">
      <c r="B360" s="99"/>
      <c r="C360" s="111"/>
      <c r="D360" s="246"/>
      <c r="E360" s="250"/>
      <c r="F360" s="101"/>
    </row>
    <row r="361" spans="2:7" x14ac:dyDescent="0.25">
      <c r="B361" s="102"/>
      <c r="C361" s="112"/>
      <c r="D361" s="52" t="s">
        <v>22</v>
      </c>
      <c r="E361" s="251"/>
      <c r="F361" s="104"/>
    </row>
    <row r="362" spans="2:7" ht="13.8" thickBot="1" x14ac:dyDescent="0.3">
      <c r="B362" s="106"/>
      <c r="C362" s="113"/>
      <c r="D362" s="54"/>
      <c r="E362" s="252"/>
      <c r="F362" s="109"/>
    </row>
    <row r="363" spans="2:7" ht="20.399999999999999" customHeight="1" x14ac:dyDescent="0.25">
      <c r="D363" s="3"/>
    </row>
    <row r="364" spans="2:7" ht="16.2" customHeight="1" x14ac:dyDescent="0.25">
      <c r="D364" s="3"/>
    </row>
    <row r="365" spans="2:7" ht="19.95" customHeight="1" x14ac:dyDescent="0.25">
      <c r="D365" s="3" t="s">
        <v>167</v>
      </c>
      <c r="E365" s="93" t="s">
        <v>143</v>
      </c>
    </row>
    <row r="366" spans="2:7" ht="20.399999999999999" customHeight="1" x14ac:dyDescent="0.25">
      <c r="D366" s="3"/>
    </row>
    <row r="367" spans="2:7" ht="19.95" customHeight="1" x14ac:dyDescent="0.25">
      <c r="D367" s="3"/>
    </row>
    <row r="368" spans="2:7" ht="18" customHeight="1" x14ac:dyDescent="0.25">
      <c r="D368" s="3"/>
    </row>
    <row r="369" spans="4:5" x14ac:dyDescent="0.25">
      <c r="D369" s="55" t="s">
        <v>23</v>
      </c>
      <c r="E369" s="56"/>
    </row>
    <row r="370" spans="4:5" x14ac:dyDescent="0.25">
      <c r="D370" s="3" t="s">
        <v>166</v>
      </c>
      <c r="E370" s="56"/>
    </row>
    <row r="371" spans="4:5" ht="39.6" x14ac:dyDescent="0.25">
      <c r="D371" s="1" t="s">
        <v>200</v>
      </c>
      <c r="E371" s="56"/>
    </row>
    <row r="372" spans="4:5" x14ac:dyDescent="0.25">
      <c r="D372" s="2"/>
      <c r="E372" s="56"/>
    </row>
    <row r="373" spans="4:5" x14ac:dyDescent="0.25">
      <c r="D373" s="57"/>
      <c r="E373" s="56"/>
    </row>
    <row r="374" spans="4:5" x14ac:dyDescent="0.25">
      <c r="D374" s="2"/>
      <c r="E374" s="56"/>
    </row>
    <row r="375" spans="4:5" x14ac:dyDescent="0.25">
      <c r="D375" s="2"/>
      <c r="E375" s="58"/>
    </row>
    <row r="376" spans="4:5" x14ac:dyDescent="0.25">
      <c r="D376" s="3"/>
      <c r="E376" s="56"/>
    </row>
    <row r="377" spans="4:5" x14ac:dyDescent="0.25">
      <c r="D377" s="3"/>
      <c r="E377" s="56"/>
    </row>
    <row r="378" spans="4:5" ht="5.25" customHeight="1" x14ac:dyDescent="0.25">
      <c r="D378" s="59"/>
      <c r="E378" s="56"/>
    </row>
    <row r="379" spans="4:5" x14ac:dyDescent="0.25">
      <c r="D379" s="3"/>
      <c r="E379" s="56"/>
    </row>
    <row r="380" spans="4:5" x14ac:dyDescent="0.25">
      <c r="D380" s="3"/>
      <c r="E380" s="56"/>
    </row>
    <row r="381" spans="4:5" ht="4.5" customHeight="1" x14ac:dyDescent="0.25">
      <c r="D381" s="3"/>
      <c r="E381" s="56"/>
    </row>
    <row r="382" spans="4:5" x14ac:dyDescent="0.25">
      <c r="D382" s="3"/>
      <c r="E382" s="56"/>
    </row>
    <row r="383" spans="4:5" x14ac:dyDescent="0.25">
      <c r="D383" s="3"/>
      <c r="E383" s="56"/>
    </row>
    <row r="384" spans="4:5" x14ac:dyDescent="0.25">
      <c r="D384" s="3"/>
      <c r="E384" s="56"/>
    </row>
    <row r="385" spans="4:5" ht="3.75" customHeight="1" x14ac:dyDescent="0.25">
      <c r="D385" s="3"/>
      <c r="E385" s="56"/>
    </row>
    <row r="386" spans="4:5" x14ac:dyDescent="0.25">
      <c r="E386" s="56"/>
    </row>
    <row r="387" spans="4:5" x14ac:dyDescent="0.25">
      <c r="E387" s="56"/>
    </row>
  </sheetData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B1" sqref="B1:B1048576"/>
    </sheetView>
  </sheetViews>
  <sheetFormatPr defaultRowHeight="14.4" x14ac:dyDescent="0.3"/>
  <cols>
    <col min="1" max="1" width="1.88671875" customWidth="1"/>
    <col min="2" max="2" width="49.44140625" customWidth="1"/>
    <col min="3" max="3" width="7.5546875" customWidth="1"/>
    <col min="5" max="5" width="10.44140625" customWidth="1"/>
    <col min="6" max="6" width="11.88671875" bestFit="1" customWidth="1"/>
  </cols>
  <sheetData>
    <row r="2" spans="2:6" x14ac:dyDescent="0.3">
      <c r="B2" s="272" t="s">
        <v>179</v>
      </c>
    </row>
    <row r="3" spans="2:6" ht="15" thickBot="1" x14ac:dyDescent="0.35">
      <c r="B3" s="272"/>
    </row>
    <row r="4" spans="2:6" ht="87" customHeight="1" thickBot="1" x14ac:dyDescent="0.35">
      <c r="B4" s="300" t="s">
        <v>201</v>
      </c>
      <c r="C4" s="301"/>
      <c r="D4" s="301"/>
      <c r="E4" s="302"/>
      <c r="F4" s="146"/>
    </row>
    <row r="5" spans="2:6" ht="43.8" thickBot="1" x14ac:dyDescent="0.35">
      <c r="B5" s="147" t="s">
        <v>52</v>
      </c>
      <c r="C5" s="148" t="s">
        <v>53</v>
      </c>
      <c r="D5" s="148" t="s">
        <v>54</v>
      </c>
      <c r="E5" s="148" t="s">
        <v>55</v>
      </c>
      <c r="F5" s="149" t="s">
        <v>56</v>
      </c>
    </row>
    <row r="6" spans="2:6" x14ac:dyDescent="0.3">
      <c r="B6" s="150" t="s">
        <v>57</v>
      </c>
      <c r="C6" s="303">
        <f>F7+F13+F17+F21+F28</f>
        <v>0</v>
      </c>
      <c r="D6" s="304"/>
      <c r="E6" s="304"/>
      <c r="F6" s="305"/>
    </row>
    <row r="7" spans="2:6" x14ac:dyDescent="0.3">
      <c r="B7" s="306" t="s">
        <v>58</v>
      </c>
      <c r="C7" s="307"/>
      <c r="D7" s="307"/>
      <c r="E7" s="308"/>
      <c r="F7" s="151">
        <f>SUM(F8:F12)</f>
        <v>0</v>
      </c>
    </row>
    <row r="8" spans="2:6" x14ac:dyDescent="0.3">
      <c r="B8" s="152" t="s">
        <v>59</v>
      </c>
      <c r="C8" s="153">
        <v>250</v>
      </c>
      <c r="D8" s="153" t="s">
        <v>60</v>
      </c>
      <c r="E8" s="154"/>
      <c r="F8" s="155">
        <f>ROUND((ROUND(E8,2))*C8,2)</f>
        <v>0</v>
      </c>
    </row>
    <row r="9" spans="2:6" x14ac:dyDescent="0.3">
      <c r="B9" s="152" t="s">
        <v>61</v>
      </c>
      <c r="C9" s="153">
        <v>1</v>
      </c>
      <c r="D9" s="153" t="s">
        <v>62</v>
      </c>
      <c r="E9" s="154"/>
      <c r="F9" s="155">
        <f>ROUND((ROUND(E9,2))*C9,2)</f>
        <v>0</v>
      </c>
    </row>
    <row r="10" spans="2:6" x14ac:dyDescent="0.3">
      <c r="B10" s="152" t="s">
        <v>63</v>
      </c>
      <c r="C10" s="153">
        <v>5</v>
      </c>
      <c r="D10" s="153" t="s">
        <v>62</v>
      </c>
      <c r="E10" s="154"/>
      <c r="F10" s="155">
        <f>ROUND((ROUND(E10,2))*C10,2)</f>
        <v>0</v>
      </c>
    </row>
    <row r="11" spans="2:6" x14ac:dyDescent="0.3">
      <c r="B11" s="152" t="s">
        <v>64</v>
      </c>
      <c r="C11" s="153">
        <v>5</v>
      </c>
      <c r="D11" s="153" t="s">
        <v>62</v>
      </c>
      <c r="E11" s="154"/>
      <c r="F11" s="155">
        <f>ROUND((ROUND(E11,2))*C11,2)</f>
        <v>0</v>
      </c>
    </row>
    <row r="12" spans="2:6" x14ac:dyDescent="0.3">
      <c r="B12" s="152" t="s">
        <v>65</v>
      </c>
      <c r="C12" s="153">
        <v>1</v>
      </c>
      <c r="D12" s="153" t="s">
        <v>66</v>
      </c>
      <c r="E12" s="154"/>
      <c r="F12" s="155">
        <f>ROUND((ROUND(E12,2))*C12,2)</f>
        <v>0</v>
      </c>
    </row>
    <row r="13" spans="2:6" x14ac:dyDescent="0.3">
      <c r="B13" s="306" t="s">
        <v>67</v>
      </c>
      <c r="C13" s="307"/>
      <c r="D13" s="307"/>
      <c r="E13" s="307"/>
      <c r="F13" s="156">
        <f>SUM(F14:F16)</f>
        <v>0</v>
      </c>
    </row>
    <row r="14" spans="2:6" x14ac:dyDescent="0.3">
      <c r="B14" s="152" t="s">
        <v>68</v>
      </c>
      <c r="C14" s="153">
        <v>14</v>
      </c>
      <c r="D14" s="153" t="s">
        <v>69</v>
      </c>
      <c r="E14" s="154"/>
      <c r="F14" s="155">
        <f>ROUND((ROUND(E14,2))*C14,2)</f>
        <v>0</v>
      </c>
    </row>
    <row r="15" spans="2:6" x14ac:dyDescent="0.3">
      <c r="B15" s="152" t="s">
        <v>70</v>
      </c>
      <c r="C15" s="153">
        <v>4</v>
      </c>
      <c r="D15" s="153" t="s">
        <v>69</v>
      </c>
      <c r="E15" s="154"/>
      <c r="F15" s="155">
        <f>ROUND((ROUND(E15,2))*C15,2)</f>
        <v>0</v>
      </c>
    </row>
    <row r="16" spans="2:6" x14ac:dyDescent="0.3">
      <c r="B16" s="152" t="s">
        <v>71</v>
      </c>
      <c r="C16" s="153">
        <v>6</v>
      </c>
      <c r="D16" s="153" t="s">
        <v>69</v>
      </c>
      <c r="E16" s="154"/>
      <c r="F16" s="155">
        <f>ROUND((ROUND(E16,2))*C16,2)</f>
        <v>0</v>
      </c>
    </row>
    <row r="17" spans="2:6" x14ac:dyDescent="0.3">
      <c r="B17" s="306" t="s">
        <v>72</v>
      </c>
      <c r="C17" s="307"/>
      <c r="D17" s="307"/>
      <c r="E17" s="308"/>
      <c r="F17" s="156">
        <f>SUM(F18:F20)</f>
        <v>0</v>
      </c>
    </row>
    <row r="18" spans="2:6" x14ac:dyDescent="0.3">
      <c r="B18" s="152" t="s">
        <v>68</v>
      </c>
      <c r="C18" s="153">
        <v>6</v>
      </c>
      <c r="D18" s="153" t="s">
        <v>69</v>
      </c>
      <c r="E18" s="154"/>
      <c r="F18" s="155">
        <f>ROUND((ROUND(E18,2))*C18,2)</f>
        <v>0</v>
      </c>
    </row>
    <row r="19" spans="2:6" x14ac:dyDescent="0.3">
      <c r="B19" s="152" t="s">
        <v>70</v>
      </c>
      <c r="C19" s="153">
        <v>2</v>
      </c>
      <c r="D19" s="153" t="s">
        <v>69</v>
      </c>
      <c r="E19" s="154"/>
      <c r="F19" s="155">
        <f>ROUND((ROUND(E19,2))*C19,2)</f>
        <v>0</v>
      </c>
    </row>
    <row r="20" spans="2:6" x14ac:dyDescent="0.3">
      <c r="B20" s="152" t="s">
        <v>73</v>
      </c>
      <c r="C20" s="153">
        <v>8</v>
      </c>
      <c r="D20" s="153" t="s">
        <v>69</v>
      </c>
      <c r="E20" s="154"/>
      <c r="F20" s="155">
        <f>ROUND((ROUND(E20,2))*C20,2)</f>
        <v>0</v>
      </c>
    </row>
    <row r="21" spans="2:6" x14ac:dyDescent="0.3">
      <c r="B21" s="291" t="s">
        <v>74</v>
      </c>
      <c r="C21" s="292"/>
      <c r="D21" s="292"/>
      <c r="E21" s="293"/>
      <c r="F21" s="294">
        <f>SUM(F24:F26)</f>
        <v>0</v>
      </c>
    </row>
    <row r="22" spans="2:6" x14ac:dyDescent="0.3">
      <c r="B22" s="297" t="s">
        <v>75</v>
      </c>
      <c r="C22" s="298" t="s">
        <v>76</v>
      </c>
      <c r="D22" s="298"/>
      <c r="E22" s="299"/>
      <c r="F22" s="295"/>
    </row>
    <row r="23" spans="2:6" x14ac:dyDescent="0.3">
      <c r="B23" s="297" t="s">
        <v>77</v>
      </c>
      <c r="C23" s="298"/>
      <c r="D23" s="298"/>
      <c r="E23" s="299"/>
      <c r="F23" s="296"/>
    </row>
    <row r="24" spans="2:6" x14ac:dyDescent="0.3">
      <c r="B24" s="152" t="s">
        <v>78</v>
      </c>
      <c r="C24" s="153">
        <v>10</v>
      </c>
      <c r="D24" s="153" t="s">
        <v>69</v>
      </c>
      <c r="E24" s="154"/>
      <c r="F24" s="155">
        <f>ROUND((ROUND(E24,2))*C24,2)</f>
        <v>0</v>
      </c>
    </row>
    <row r="25" spans="2:6" x14ac:dyDescent="0.3">
      <c r="B25" s="152" t="s">
        <v>79</v>
      </c>
      <c r="C25" s="153">
        <v>20</v>
      </c>
      <c r="D25" s="153" t="s">
        <v>69</v>
      </c>
      <c r="E25" s="154"/>
      <c r="F25" s="155">
        <f>ROUND((ROUND(E25,2))*C25,2)</f>
        <v>0</v>
      </c>
    </row>
    <row r="26" spans="2:6" x14ac:dyDescent="0.3">
      <c r="B26" s="152" t="s">
        <v>80</v>
      </c>
      <c r="C26" s="153">
        <v>150</v>
      </c>
      <c r="D26" s="153" t="s">
        <v>69</v>
      </c>
      <c r="E26" s="154"/>
      <c r="F26" s="155">
        <f>ROUND((ROUND(E26,2))*C26,2)</f>
        <v>0</v>
      </c>
    </row>
    <row r="27" spans="2:6" x14ac:dyDescent="0.3">
      <c r="B27" s="311" t="s">
        <v>81</v>
      </c>
      <c r="C27" s="312"/>
      <c r="D27" s="312"/>
      <c r="E27" s="313"/>
      <c r="F27" s="155"/>
    </row>
    <row r="28" spans="2:6" x14ac:dyDescent="0.3">
      <c r="B28" s="157" t="s">
        <v>82</v>
      </c>
      <c r="C28" s="314"/>
      <c r="D28" s="315"/>
      <c r="E28" s="316"/>
      <c r="F28" s="156">
        <f>SUM(F29:F32)</f>
        <v>0</v>
      </c>
    </row>
    <row r="29" spans="2:6" x14ac:dyDescent="0.3">
      <c r="B29" s="158" t="s">
        <v>83</v>
      </c>
      <c r="C29" s="159">
        <v>25</v>
      </c>
      <c r="D29" s="160" t="s">
        <v>84</v>
      </c>
      <c r="E29" s="161"/>
      <c r="F29" s="162">
        <f>ROUND((ROUND(E29,2))*C29,2)</f>
        <v>0</v>
      </c>
    </row>
    <row r="30" spans="2:6" x14ac:dyDescent="0.3">
      <c r="B30" s="163" t="s">
        <v>85</v>
      </c>
      <c r="C30" s="160">
        <v>60</v>
      </c>
      <c r="D30" s="160" t="s">
        <v>62</v>
      </c>
      <c r="E30" s="161"/>
      <c r="F30" s="162">
        <f>ROUND((ROUND(E30,2))*C30,2)</f>
        <v>0</v>
      </c>
    </row>
    <row r="31" spans="2:6" x14ac:dyDescent="0.3">
      <c r="B31" s="163" t="s">
        <v>86</v>
      </c>
      <c r="C31" s="160">
        <v>4</v>
      </c>
      <c r="D31" s="160" t="s">
        <v>62</v>
      </c>
      <c r="E31" s="161"/>
      <c r="F31" s="162">
        <f>ROUND((ROUND(E31,2))*C31,2)</f>
        <v>0</v>
      </c>
    </row>
    <row r="32" spans="2:6" x14ac:dyDescent="0.3">
      <c r="B32" s="163" t="s">
        <v>87</v>
      </c>
      <c r="C32" s="160">
        <v>4</v>
      </c>
      <c r="D32" s="160" t="s">
        <v>62</v>
      </c>
      <c r="E32" s="161"/>
      <c r="F32" s="162">
        <f>ROUND((ROUND(E32,2))*C32,2)</f>
        <v>0</v>
      </c>
    </row>
    <row r="33" spans="2:6" x14ac:dyDescent="0.3">
      <c r="B33" s="164" t="s">
        <v>88</v>
      </c>
      <c r="C33" s="303">
        <f>SUM(F34:F41)</f>
        <v>0</v>
      </c>
      <c r="D33" s="304"/>
      <c r="E33" s="304"/>
      <c r="F33" s="305"/>
    </row>
    <row r="34" spans="2:6" x14ac:dyDescent="0.3">
      <c r="B34" s="165" t="s">
        <v>89</v>
      </c>
      <c r="C34" s="160">
        <v>4</v>
      </c>
      <c r="D34" s="160" t="s">
        <v>62</v>
      </c>
      <c r="E34" s="161"/>
      <c r="F34" s="162">
        <f t="shared" ref="F34:F41" si="0">ROUND((ROUND(E34,2))*C34,2)</f>
        <v>0</v>
      </c>
    </row>
    <row r="35" spans="2:6" x14ac:dyDescent="0.3">
      <c r="B35" s="165" t="s">
        <v>90</v>
      </c>
      <c r="C35" s="160">
        <v>11</v>
      </c>
      <c r="D35" s="160" t="s">
        <v>62</v>
      </c>
      <c r="E35" s="161"/>
      <c r="F35" s="162">
        <f t="shared" si="0"/>
        <v>0</v>
      </c>
    </row>
    <row r="36" spans="2:6" x14ac:dyDescent="0.3">
      <c r="B36" s="165" t="s">
        <v>91</v>
      </c>
      <c r="C36" s="160">
        <v>14</v>
      </c>
      <c r="D36" s="160" t="s">
        <v>62</v>
      </c>
      <c r="E36" s="161"/>
      <c r="F36" s="162">
        <f t="shared" si="0"/>
        <v>0</v>
      </c>
    </row>
    <row r="37" spans="2:6" x14ac:dyDescent="0.3">
      <c r="B37" s="165" t="s">
        <v>92</v>
      </c>
      <c r="C37" s="160">
        <v>5</v>
      </c>
      <c r="D37" s="160" t="s">
        <v>62</v>
      </c>
      <c r="E37" s="161"/>
      <c r="F37" s="162">
        <f t="shared" si="0"/>
        <v>0</v>
      </c>
    </row>
    <row r="38" spans="2:6" x14ac:dyDescent="0.3">
      <c r="B38" s="165" t="s">
        <v>93</v>
      </c>
      <c r="C38" s="160">
        <v>16</v>
      </c>
      <c r="D38" s="160" t="s">
        <v>69</v>
      </c>
      <c r="E38" s="161"/>
      <c r="F38" s="166">
        <f t="shared" si="0"/>
        <v>0</v>
      </c>
    </row>
    <row r="39" spans="2:6" ht="28.8" x14ac:dyDescent="0.3">
      <c r="B39" s="165" t="s">
        <v>94</v>
      </c>
      <c r="C39" s="160">
        <v>60</v>
      </c>
      <c r="D39" s="160" t="s">
        <v>69</v>
      </c>
      <c r="E39" s="161"/>
      <c r="F39" s="162">
        <f t="shared" si="0"/>
        <v>0</v>
      </c>
    </row>
    <row r="40" spans="2:6" x14ac:dyDescent="0.3">
      <c r="B40" s="165" t="s">
        <v>95</v>
      </c>
      <c r="C40" s="160">
        <v>1</v>
      </c>
      <c r="D40" s="160" t="s">
        <v>62</v>
      </c>
      <c r="E40" s="161"/>
      <c r="F40" s="162">
        <f t="shared" si="0"/>
        <v>0</v>
      </c>
    </row>
    <row r="41" spans="2:6" ht="28.8" x14ac:dyDescent="0.3">
      <c r="B41" s="165" t="s">
        <v>96</v>
      </c>
      <c r="C41" s="160">
        <v>1</v>
      </c>
      <c r="D41" s="160" t="s">
        <v>62</v>
      </c>
      <c r="E41" s="161"/>
      <c r="F41" s="162">
        <f t="shared" si="0"/>
        <v>0</v>
      </c>
    </row>
    <row r="42" spans="2:6" x14ac:dyDescent="0.3">
      <c r="B42" s="167" t="s">
        <v>97</v>
      </c>
      <c r="C42" s="303">
        <f>SUM(F43:F48)</f>
        <v>0</v>
      </c>
      <c r="D42" s="304"/>
      <c r="E42" s="304"/>
      <c r="F42" s="305"/>
    </row>
    <row r="43" spans="2:6" ht="28.8" x14ac:dyDescent="0.3">
      <c r="B43" s="165" t="s">
        <v>98</v>
      </c>
      <c r="C43" s="160">
        <v>19</v>
      </c>
      <c r="D43" s="160" t="s">
        <v>62</v>
      </c>
      <c r="E43" s="161"/>
      <c r="F43" s="162">
        <f t="shared" ref="F43:F48" si="1">ROUND((ROUND(E43,2))*C43,2)</f>
        <v>0</v>
      </c>
    </row>
    <row r="44" spans="2:6" x14ac:dyDescent="0.3">
      <c r="B44" s="309" t="s">
        <v>99</v>
      </c>
      <c r="C44" s="168">
        <v>14</v>
      </c>
      <c r="D44" s="168" t="s">
        <v>100</v>
      </c>
      <c r="E44" s="161"/>
      <c r="F44" s="166">
        <f t="shared" si="1"/>
        <v>0</v>
      </c>
    </row>
    <row r="45" spans="2:6" ht="30" customHeight="1" x14ac:dyDescent="0.3">
      <c r="B45" s="310"/>
      <c r="C45" s="168">
        <v>3</v>
      </c>
      <c r="D45" s="168" t="s">
        <v>101</v>
      </c>
      <c r="E45" s="161"/>
      <c r="F45" s="166">
        <f t="shared" si="1"/>
        <v>0</v>
      </c>
    </row>
    <row r="46" spans="2:6" x14ac:dyDescent="0.3">
      <c r="B46" s="165" t="s">
        <v>102</v>
      </c>
      <c r="C46" s="168">
        <v>3</v>
      </c>
      <c r="D46" s="168" t="s">
        <v>100</v>
      </c>
      <c r="E46" s="161"/>
      <c r="F46" s="166">
        <f t="shared" si="1"/>
        <v>0</v>
      </c>
    </row>
    <row r="47" spans="2:6" x14ac:dyDescent="0.3">
      <c r="B47" s="309" t="s">
        <v>103</v>
      </c>
      <c r="C47" s="168">
        <v>6</v>
      </c>
      <c r="D47" s="168" t="s">
        <v>100</v>
      </c>
      <c r="E47" s="161"/>
      <c r="F47" s="166">
        <f t="shared" si="1"/>
        <v>0</v>
      </c>
    </row>
    <row r="48" spans="2:6" x14ac:dyDescent="0.3">
      <c r="B48" s="310"/>
      <c r="C48" s="168">
        <v>2</v>
      </c>
      <c r="D48" s="168" t="s">
        <v>101</v>
      </c>
      <c r="E48" s="161"/>
      <c r="F48" s="166">
        <f t="shared" si="1"/>
        <v>0</v>
      </c>
    </row>
    <row r="49" spans="2:6" x14ac:dyDescent="0.3">
      <c r="B49" s="164" t="s">
        <v>104</v>
      </c>
      <c r="C49" s="303">
        <f>SUM(F50:F63)</f>
        <v>0</v>
      </c>
      <c r="D49" s="304"/>
      <c r="E49" s="304"/>
      <c r="F49" s="305"/>
    </row>
    <row r="50" spans="2:6" x14ac:dyDescent="0.3">
      <c r="B50" s="165" t="s">
        <v>105</v>
      </c>
      <c r="C50" s="160">
        <v>8</v>
      </c>
      <c r="D50" s="160" t="s">
        <v>62</v>
      </c>
      <c r="E50" s="161"/>
      <c r="F50" s="162">
        <f t="shared" ref="F50:F63" si="2">ROUND((ROUND(E50,2))*C50,2)</f>
        <v>0</v>
      </c>
    </row>
    <row r="51" spans="2:6" x14ac:dyDescent="0.3">
      <c r="B51" s="165" t="s">
        <v>106</v>
      </c>
      <c r="C51" s="160">
        <v>6</v>
      </c>
      <c r="D51" s="160" t="s">
        <v>62</v>
      </c>
      <c r="E51" s="161"/>
      <c r="F51" s="162">
        <f t="shared" si="2"/>
        <v>0</v>
      </c>
    </row>
    <row r="52" spans="2:6" x14ac:dyDescent="0.3">
      <c r="B52" s="165" t="s">
        <v>107</v>
      </c>
      <c r="C52" s="160">
        <v>15</v>
      </c>
      <c r="D52" s="160" t="s">
        <v>62</v>
      </c>
      <c r="E52" s="161"/>
      <c r="F52" s="162">
        <f t="shared" si="2"/>
        <v>0</v>
      </c>
    </row>
    <row r="53" spans="2:6" x14ac:dyDescent="0.3">
      <c r="B53" s="165" t="s">
        <v>108</v>
      </c>
      <c r="C53" s="160">
        <v>4</v>
      </c>
      <c r="D53" s="160" t="s">
        <v>62</v>
      </c>
      <c r="E53" s="161"/>
      <c r="F53" s="162">
        <f t="shared" si="2"/>
        <v>0</v>
      </c>
    </row>
    <row r="54" spans="2:6" x14ac:dyDescent="0.3">
      <c r="B54" s="165" t="s">
        <v>109</v>
      </c>
      <c r="C54" s="160">
        <v>5</v>
      </c>
      <c r="D54" s="160" t="s">
        <v>62</v>
      </c>
      <c r="E54" s="161"/>
      <c r="F54" s="162">
        <f t="shared" si="2"/>
        <v>0</v>
      </c>
    </row>
    <row r="55" spans="2:6" x14ac:dyDescent="0.3">
      <c r="B55" s="165" t="s">
        <v>110</v>
      </c>
      <c r="C55" s="160">
        <v>5</v>
      </c>
      <c r="D55" s="160" t="s">
        <v>62</v>
      </c>
      <c r="E55" s="161"/>
      <c r="F55" s="162">
        <f t="shared" si="2"/>
        <v>0</v>
      </c>
    </row>
    <row r="56" spans="2:6" x14ac:dyDescent="0.3">
      <c r="B56" s="165" t="s">
        <v>111</v>
      </c>
      <c r="C56" s="160">
        <v>6</v>
      </c>
      <c r="D56" s="160" t="s">
        <v>62</v>
      </c>
      <c r="E56" s="161"/>
      <c r="F56" s="162">
        <f t="shared" si="2"/>
        <v>0</v>
      </c>
    </row>
    <row r="57" spans="2:6" x14ac:dyDescent="0.3">
      <c r="B57" s="165" t="s">
        <v>112</v>
      </c>
      <c r="C57" s="160">
        <v>16</v>
      </c>
      <c r="D57" s="160" t="s">
        <v>62</v>
      </c>
      <c r="E57" s="161"/>
      <c r="F57" s="162">
        <f t="shared" si="2"/>
        <v>0</v>
      </c>
    </row>
    <row r="58" spans="2:6" ht="28.8" x14ac:dyDescent="0.3">
      <c r="B58" s="165" t="s">
        <v>113</v>
      </c>
      <c r="C58" s="160">
        <v>8</v>
      </c>
      <c r="D58" s="160" t="s">
        <v>62</v>
      </c>
      <c r="E58" s="161"/>
      <c r="F58" s="162">
        <f t="shared" si="2"/>
        <v>0</v>
      </c>
    </row>
    <row r="59" spans="2:6" x14ac:dyDescent="0.3">
      <c r="B59" s="165" t="s">
        <v>114</v>
      </c>
      <c r="C59" s="160">
        <v>4</v>
      </c>
      <c r="D59" s="160" t="s">
        <v>62</v>
      </c>
      <c r="E59" s="161"/>
      <c r="F59" s="162">
        <f t="shared" si="2"/>
        <v>0</v>
      </c>
    </row>
    <row r="60" spans="2:6" x14ac:dyDescent="0.3">
      <c r="B60" s="165" t="s">
        <v>115</v>
      </c>
      <c r="C60" s="160">
        <v>2</v>
      </c>
      <c r="D60" s="160" t="s">
        <v>62</v>
      </c>
      <c r="E60" s="161"/>
      <c r="F60" s="162">
        <f t="shared" si="2"/>
        <v>0</v>
      </c>
    </row>
    <row r="61" spans="2:6" ht="33" x14ac:dyDescent="0.35">
      <c r="B61" s="169" t="s">
        <v>116</v>
      </c>
      <c r="C61" s="160">
        <v>1</v>
      </c>
      <c r="D61" s="160" t="s">
        <v>62</v>
      </c>
      <c r="E61" s="161"/>
      <c r="F61" s="162">
        <f t="shared" si="2"/>
        <v>0</v>
      </c>
    </row>
    <row r="62" spans="2:6" x14ac:dyDescent="0.3">
      <c r="B62" s="165" t="s">
        <v>117</v>
      </c>
      <c r="C62" s="160">
        <v>1</v>
      </c>
      <c r="D62" s="160" t="s">
        <v>62</v>
      </c>
      <c r="E62" s="161"/>
      <c r="F62" s="162">
        <f t="shared" si="2"/>
        <v>0</v>
      </c>
    </row>
    <row r="63" spans="2:6" x14ac:dyDescent="0.3">
      <c r="B63" s="165" t="s">
        <v>118</v>
      </c>
      <c r="C63" s="160">
        <v>1</v>
      </c>
      <c r="D63" s="160" t="s">
        <v>62</v>
      </c>
      <c r="E63" s="161"/>
      <c r="F63" s="162">
        <f t="shared" si="2"/>
        <v>0</v>
      </c>
    </row>
    <row r="64" spans="2:6" ht="43.2" x14ac:dyDescent="0.3">
      <c r="B64" s="167" t="s">
        <v>119</v>
      </c>
      <c r="C64" s="170"/>
      <c r="D64" s="171"/>
      <c r="E64" s="172"/>
      <c r="F64" s="173">
        <f>SUM(F65:F75)</f>
        <v>0</v>
      </c>
    </row>
    <row r="65" spans="2:6" x14ac:dyDescent="0.3">
      <c r="B65" s="309" t="s">
        <v>120</v>
      </c>
      <c r="C65" s="168">
        <v>3</v>
      </c>
      <c r="D65" s="168" t="s">
        <v>121</v>
      </c>
      <c r="E65" s="161"/>
      <c r="F65" s="166">
        <f t="shared" ref="F65:F74" si="3">ROUND((ROUND(E65,2))*C65,2)</f>
        <v>0</v>
      </c>
    </row>
    <row r="66" spans="2:6" x14ac:dyDescent="0.3">
      <c r="B66" s="310"/>
      <c r="C66" s="168">
        <v>2</v>
      </c>
      <c r="D66" s="168" t="s">
        <v>100</v>
      </c>
      <c r="E66" s="161"/>
      <c r="F66" s="166">
        <f t="shared" si="3"/>
        <v>0</v>
      </c>
    </row>
    <row r="67" spans="2:6" x14ac:dyDescent="0.3">
      <c r="B67" s="309" t="s">
        <v>122</v>
      </c>
      <c r="C67" s="168">
        <v>3</v>
      </c>
      <c r="D67" s="168" t="s">
        <v>121</v>
      </c>
      <c r="E67" s="161"/>
      <c r="F67" s="166">
        <f t="shared" si="3"/>
        <v>0</v>
      </c>
    </row>
    <row r="68" spans="2:6" x14ac:dyDescent="0.3">
      <c r="B68" s="310"/>
      <c r="C68" s="168">
        <v>4</v>
      </c>
      <c r="D68" s="168" t="s">
        <v>100</v>
      </c>
      <c r="E68" s="161"/>
      <c r="F68" s="166">
        <f t="shared" si="3"/>
        <v>0</v>
      </c>
    </row>
    <row r="69" spans="2:6" x14ac:dyDescent="0.3">
      <c r="B69" s="165" t="s">
        <v>123</v>
      </c>
      <c r="C69" s="160">
        <v>230</v>
      </c>
      <c r="D69" s="160" t="s">
        <v>69</v>
      </c>
      <c r="E69" s="161"/>
      <c r="F69" s="162">
        <f t="shared" si="3"/>
        <v>0</v>
      </c>
    </row>
    <row r="70" spans="2:6" x14ac:dyDescent="0.3">
      <c r="B70" s="165" t="s">
        <v>124</v>
      </c>
      <c r="C70" s="160">
        <v>7</v>
      </c>
      <c r="D70" s="160" t="s">
        <v>62</v>
      </c>
      <c r="E70" s="161"/>
      <c r="F70" s="162">
        <f t="shared" si="3"/>
        <v>0</v>
      </c>
    </row>
    <row r="71" spans="2:6" ht="49.5" customHeight="1" x14ac:dyDescent="0.3">
      <c r="B71" s="174" t="s">
        <v>125</v>
      </c>
      <c r="C71" s="160">
        <v>1</v>
      </c>
      <c r="D71" s="160" t="s">
        <v>62</v>
      </c>
      <c r="E71" s="161"/>
      <c r="F71" s="162">
        <f t="shared" si="3"/>
        <v>0</v>
      </c>
    </row>
    <row r="72" spans="2:6" ht="28.8" x14ac:dyDescent="0.3">
      <c r="B72" s="165" t="s">
        <v>126</v>
      </c>
      <c r="C72" s="160">
        <v>1</v>
      </c>
      <c r="D72" s="160" t="s">
        <v>62</v>
      </c>
      <c r="E72" s="161"/>
      <c r="F72" s="162">
        <f t="shared" si="3"/>
        <v>0</v>
      </c>
    </row>
    <row r="73" spans="2:6" x14ac:dyDescent="0.3">
      <c r="B73" s="165" t="s">
        <v>127</v>
      </c>
      <c r="C73" s="160">
        <v>1</v>
      </c>
      <c r="D73" s="160" t="s">
        <v>62</v>
      </c>
      <c r="E73" s="161"/>
      <c r="F73" s="162">
        <f t="shared" si="3"/>
        <v>0</v>
      </c>
    </row>
    <row r="74" spans="2:6" x14ac:dyDescent="0.3">
      <c r="B74" s="175" t="s">
        <v>128</v>
      </c>
      <c r="C74" s="176">
        <v>1</v>
      </c>
      <c r="D74" s="176" t="s">
        <v>62</v>
      </c>
      <c r="E74" s="177"/>
      <c r="F74" s="178">
        <f t="shared" si="3"/>
        <v>0</v>
      </c>
    </row>
    <row r="75" spans="2:6" ht="15" thickBot="1" x14ac:dyDescent="0.35">
      <c r="B75" s="175" t="s">
        <v>129</v>
      </c>
      <c r="C75" s="176">
        <v>25</v>
      </c>
      <c r="D75" s="176" t="s">
        <v>84</v>
      </c>
      <c r="E75" s="177"/>
      <c r="F75" s="178">
        <f>C75*E75</f>
        <v>0</v>
      </c>
    </row>
    <row r="76" spans="2:6" x14ac:dyDescent="0.3">
      <c r="B76" s="179" t="s">
        <v>130</v>
      </c>
      <c r="C76" s="180"/>
      <c r="D76" s="180"/>
      <c r="E76" s="181"/>
      <c r="F76" s="182">
        <f>SUM(C6+C33+C42+C49+F64)</f>
        <v>0</v>
      </c>
    </row>
    <row r="77" spans="2:6" x14ac:dyDescent="0.3">
      <c r="B77" s="183" t="s">
        <v>131</v>
      </c>
      <c r="C77" s="184"/>
      <c r="D77" s="184"/>
      <c r="E77" s="185"/>
      <c r="F77" s="186">
        <f>F76*0.05</f>
        <v>0</v>
      </c>
    </row>
    <row r="78" spans="2:6" x14ac:dyDescent="0.3">
      <c r="B78" s="183" t="s">
        <v>132</v>
      </c>
      <c r="C78" s="184"/>
      <c r="D78" s="184"/>
      <c r="E78" s="185"/>
      <c r="F78" s="186">
        <f>F76+F77</f>
        <v>0</v>
      </c>
    </row>
    <row r="79" spans="2:6" x14ac:dyDescent="0.3">
      <c r="B79" s="183" t="s">
        <v>133</v>
      </c>
      <c r="C79" s="184"/>
      <c r="D79" s="184"/>
      <c r="E79" s="185"/>
      <c r="F79" s="186">
        <f>F78*0.22</f>
        <v>0</v>
      </c>
    </row>
    <row r="80" spans="2:6" ht="15" thickBot="1" x14ac:dyDescent="0.35">
      <c r="B80" s="187" t="s">
        <v>134</v>
      </c>
      <c r="C80" s="188"/>
      <c r="D80" s="188"/>
      <c r="E80" s="189"/>
      <c r="F80" s="190">
        <f>F78+F79</f>
        <v>0</v>
      </c>
    </row>
    <row r="83" spans="2:5" ht="40.200000000000003" x14ac:dyDescent="0.3">
      <c r="B83" s="283" t="s">
        <v>197</v>
      </c>
    </row>
    <row r="85" spans="2:5" x14ac:dyDescent="0.3">
      <c r="B85" s="69" t="s">
        <v>187</v>
      </c>
      <c r="C85" s="93"/>
      <c r="E85" t="s">
        <v>143</v>
      </c>
    </row>
  </sheetData>
  <mergeCells count="18">
    <mergeCell ref="C49:F49"/>
    <mergeCell ref="B65:B66"/>
    <mergeCell ref="B67:B68"/>
    <mergeCell ref="B27:E27"/>
    <mergeCell ref="C28:E28"/>
    <mergeCell ref="C33:F33"/>
    <mergeCell ref="C42:F42"/>
    <mergeCell ref="B44:B45"/>
    <mergeCell ref="B47:B48"/>
    <mergeCell ref="B21:E21"/>
    <mergeCell ref="F21:F23"/>
    <mergeCell ref="B22:E22"/>
    <mergeCell ref="B23:E23"/>
    <mergeCell ref="B4:E4"/>
    <mergeCell ref="C6:F6"/>
    <mergeCell ref="B7:E7"/>
    <mergeCell ref="B13:E13"/>
    <mergeCell ref="B17:E17"/>
  </mergeCells>
  <pageMargins left="0.7" right="0.7" top="0.75" bottom="0.75" header="0.3" footer="0.3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6"/>
  <sheetViews>
    <sheetView workbookViewId="0">
      <selection activeCell="O21" sqref="O21"/>
    </sheetView>
  </sheetViews>
  <sheetFormatPr defaultRowHeight="14.4" x14ac:dyDescent="0.3"/>
  <cols>
    <col min="1" max="1" width="3.109375" customWidth="1"/>
    <col min="2" max="2" width="3" style="253" bestFit="1" customWidth="1"/>
    <col min="3" max="3" width="52.5546875" customWidth="1"/>
    <col min="4" max="4" width="18.6640625" style="256" customWidth="1"/>
    <col min="9" max="9" width="9.6640625" customWidth="1"/>
    <col min="257" max="257" width="7.33203125" customWidth="1"/>
    <col min="258" max="258" width="3" bestFit="1" customWidth="1"/>
    <col min="259" max="259" width="52.5546875" customWidth="1"/>
    <col min="260" max="260" width="25" customWidth="1"/>
    <col min="513" max="513" width="7.33203125" customWidth="1"/>
    <col min="514" max="514" width="3" bestFit="1" customWidth="1"/>
    <col min="515" max="515" width="52.5546875" customWidth="1"/>
    <col min="516" max="516" width="25" customWidth="1"/>
    <col min="769" max="769" width="7.33203125" customWidth="1"/>
    <col min="770" max="770" width="3" bestFit="1" customWidth="1"/>
    <col min="771" max="771" width="52.5546875" customWidth="1"/>
    <col min="772" max="772" width="25" customWidth="1"/>
    <col min="1025" max="1025" width="7.33203125" customWidth="1"/>
    <col min="1026" max="1026" width="3" bestFit="1" customWidth="1"/>
    <col min="1027" max="1027" width="52.5546875" customWidth="1"/>
    <col min="1028" max="1028" width="25" customWidth="1"/>
    <col min="1281" max="1281" width="7.33203125" customWidth="1"/>
    <col min="1282" max="1282" width="3" bestFit="1" customWidth="1"/>
    <col min="1283" max="1283" width="52.5546875" customWidth="1"/>
    <col min="1284" max="1284" width="25" customWidth="1"/>
    <col min="1537" max="1537" width="7.33203125" customWidth="1"/>
    <col min="1538" max="1538" width="3" bestFit="1" customWidth="1"/>
    <col min="1539" max="1539" width="52.5546875" customWidth="1"/>
    <col min="1540" max="1540" width="25" customWidth="1"/>
    <col min="1793" max="1793" width="7.33203125" customWidth="1"/>
    <col min="1794" max="1794" width="3" bestFit="1" customWidth="1"/>
    <col min="1795" max="1795" width="52.5546875" customWidth="1"/>
    <col min="1796" max="1796" width="25" customWidth="1"/>
    <col min="2049" max="2049" width="7.33203125" customWidth="1"/>
    <col min="2050" max="2050" width="3" bestFit="1" customWidth="1"/>
    <col min="2051" max="2051" width="52.5546875" customWidth="1"/>
    <col min="2052" max="2052" width="25" customWidth="1"/>
    <col min="2305" max="2305" width="7.33203125" customWidth="1"/>
    <col min="2306" max="2306" width="3" bestFit="1" customWidth="1"/>
    <col min="2307" max="2307" width="52.5546875" customWidth="1"/>
    <col min="2308" max="2308" width="25" customWidth="1"/>
    <col min="2561" max="2561" width="7.33203125" customWidth="1"/>
    <col min="2562" max="2562" width="3" bestFit="1" customWidth="1"/>
    <col min="2563" max="2563" width="52.5546875" customWidth="1"/>
    <col min="2564" max="2564" width="25" customWidth="1"/>
    <col min="2817" max="2817" width="7.33203125" customWidth="1"/>
    <col min="2818" max="2818" width="3" bestFit="1" customWidth="1"/>
    <col min="2819" max="2819" width="52.5546875" customWidth="1"/>
    <col min="2820" max="2820" width="25" customWidth="1"/>
    <col min="3073" max="3073" width="7.33203125" customWidth="1"/>
    <col min="3074" max="3074" width="3" bestFit="1" customWidth="1"/>
    <col min="3075" max="3075" width="52.5546875" customWidth="1"/>
    <col min="3076" max="3076" width="25" customWidth="1"/>
    <col min="3329" max="3329" width="7.33203125" customWidth="1"/>
    <col min="3330" max="3330" width="3" bestFit="1" customWidth="1"/>
    <col min="3331" max="3331" width="52.5546875" customWidth="1"/>
    <col min="3332" max="3332" width="25" customWidth="1"/>
    <col min="3585" max="3585" width="7.33203125" customWidth="1"/>
    <col min="3586" max="3586" width="3" bestFit="1" customWidth="1"/>
    <col min="3587" max="3587" width="52.5546875" customWidth="1"/>
    <col min="3588" max="3588" width="25" customWidth="1"/>
    <col min="3841" max="3841" width="7.33203125" customWidth="1"/>
    <col min="3842" max="3842" width="3" bestFit="1" customWidth="1"/>
    <col min="3843" max="3843" width="52.5546875" customWidth="1"/>
    <col min="3844" max="3844" width="25" customWidth="1"/>
    <col min="4097" max="4097" width="7.33203125" customWidth="1"/>
    <col min="4098" max="4098" width="3" bestFit="1" customWidth="1"/>
    <col min="4099" max="4099" width="52.5546875" customWidth="1"/>
    <col min="4100" max="4100" width="25" customWidth="1"/>
    <col min="4353" max="4353" width="7.33203125" customWidth="1"/>
    <col min="4354" max="4354" width="3" bestFit="1" customWidth="1"/>
    <col min="4355" max="4355" width="52.5546875" customWidth="1"/>
    <col min="4356" max="4356" width="25" customWidth="1"/>
    <col min="4609" max="4609" width="7.33203125" customWidth="1"/>
    <col min="4610" max="4610" width="3" bestFit="1" customWidth="1"/>
    <col min="4611" max="4611" width="52.5546875" customWidth="1"/>
    <col min="4612" max="4612" width="25" customWidth="1"/>
    <col min="4865" max="4865" width="7.33203125" customWidth="1"/>
    <col min="4866" max="4866" width="3" bestFit="1" customWidth="1"/>
    <col min="4867" max="4867" width="52.5546875" customWidth="1"/>
    <col min="4868" max="4868" width="25" customWidth="1"/>
    <col min="5121" max="5121" width="7.33203125" customWidth="1"/>
    <col min="5122" max="5122" width="3" bestFit="1" customWidth="1"/>
    <col min="5123" max="5123" width="52.5546875" customWidth="1"/>
    <col min="5124" max="5124" width="25" customWidth="1"/>
    <col min="5377" max="5377" width="7.33203125" customWidth="1"/>
    <col min="5378" max="5378" width="3" bestFit="1" customWidth="1"/>
    <col min="5379" max="5379" width="52.5546875" customWidth="1"/>
    <col min="5380" max="5380" width="25" customWidth="1"/>
    <col min="5633" max="5633" width="7.33203125" customWidth="1"/>
    <col min="5634" max="5634" width="3" bestFit="1" customWidth="1"/>
    <col min="5635" max="5635" width="52.5546875" customWidth="1"/>
    <col min="5636" max="5636" width="25" customWidth="1"/>
    <col min="5889" max="5889" width="7.33203125" customWidth="1"/>
    <col min="5890" max="5890" width="3" bestFit="1" customWidth="1"/>
    <col min="5891" max="5891" width="52.5546875" customWidth="1"/>
    <col min="5892" max="5892" width="25" customWidth="1"/>
    <col min="6145" max="6145" width="7.33203125" customWidth="1"/>
    <col min="6146" max="6146" width="3" bestFit="1" customWidth="1"/>
    <col min="6147" max="6147" width="52.5546875" customWidth="1"/>
    <col min="6148" max="6148" width="25" customWidth="1"/>
    <col min="6401" max="6401" width="7.33203125" customWidth="1"/>
    <col min="6402" max="6402" width="3" bestFit="1" customWidth="1"/>
    <col min="6403" max="6403" width="52.5546875" customWidth="1"/>
    <col min="6404" max="6404" width="25" customWidth="1"/>
    <col min="6657" max="6657" width="7.33203125" customWidth="1"/>
    <col min="6658" max="6658" width="3" bestFit="1" customWidth="1"/>
    <col min="6659" max="6659" width="52.5546875" customWidth="1"/>
    <col min="6660" max="6660" width="25" customWidth="1"/>
    <col min="6913" max="6913" width="7.33203125" customWidth="1"/>
    <col min="6914" max="6914" width="3" bestFit="1" customWidth="1"/>
    <col min="6915" max="6915" width="52.5546875" customWidth="1"/>
    <col min="6916" max="6916" width="25" customWidth="1"/>
    <col min="7169" max="7169" width="7.33203125" customWidth="1"/>
    <col min="7170" max="7170" width="3" bestFit="1" customWidth="1"/>
    <col min="7171" max="7171" width="52.5546875" customWidth="1"/>
    <col min="7172" max="7172" width="25" customWidth="1"/>
    <col min="7425" max="7425" width="7.33203125" customWidth="1"/>
    <col min="7426" max="7426" width="3" bestFit="1" customWidth="1"/>
    <col min="7427" max="7427" width="52.5546875" customWidth="1"/>
    <col min="7428" max="7428" width="25" customWidth="1"/>
    <col min="7681" max="7681" width="7.33203125" customWidth="1"/>
    <col min="7682" max="7682" width="3" bestFit="1" customWidth="1"/>
    <col min="7683" max="7683" width="52.5546875" customWidth="1"/>
    <col min="7684" max="7684" width="25" customWidth="1"/>
    <col min="7937" max="7937" width="7.33203125" customWidth="1"/>
    <col min="7938" max="7938" width="3" bestFit="1" customWidth="1"/>
    <col min="7939" max="7939" width="52.5546875" customWidth="1"/>
    <col min="7940" max="7940" width="25" customWidth="1"/>
    <col min="8193" max="8193" width="7.33203125" customWidth="1"/>
    <col min="8194" max="8194" width="3" bestFit="1" customWidth="1"/>
    <col min="8195" max="8195" width="52.5546875" customWidth="1"/>
    <col min="8196" max="8196" width="25" customWidth="1"/>
    <col min="8449" max="8449" width="7.33203125" customWidth="1"/>
    <col min="8450" max="8450" width="3" bestFit="1" customWidth="1"/>
    <col min="8451" max="8451" width="52.5546875" customWidth="1"/>
    <col min="8452" max="8452" width="25" customWidth="1"/>
    <col min="8705" max="8705" width="7.33203125" customWidth="1"/>
    <col min="8706" max="8706" width="3" bestFit="1" customWidth="1"/>
    <col min="8707" max="8707" width="52.5546875" customWidth="1"/>
    <col min="8708" max="8708" width="25" customWidth="1"/>
    <col min="8961" max="8961" width="7.33203125" customWidth="1"/>
    <col min="8962" max="8962" width="3" bestFit="1" customWidth="1"/>
    <col min="8963" max="8963" width="52.5546875" customWidth="1"/>
    <col min="8964" max="8964" width="25" customWidth="1"/>
    <col min="9217" max="9217" width="7.33203125" customWidth="1"/>
    <col min="9218" max="9218" width="3" bestFit="1" customWidth="1"/>
    <col min="9219" max="9219" width="52.5546875" customWidth="1"/>
    <col min="9220" max="9220" width="25" customWidth="1"/>
    <col min="9473" max="9473" width="7.33203125" customWidth="1"/>
    <col min="9474" max="9474" width="3" bestFit="1" customWidth="1"/>
    <col min="9475" max="9475" width="52.5546875" customWidth="1"/>
    <col min="9476" max="9476" width="25" customWidth="1"/>
    <col min="9729" max="9729" width="7.33203125" customWidth="1"/>
    <col min="9730" max="9730" width="3" bestFit="1" customWidth="1"/>
    <col min="9731" max="9731" width="52.5546875" customWidth="1"/>
    <col min="9732" max="9732" width="25" customWidth="1"/>
    <col min="9985" max="9985" width="7.33203125" customWidth="1"/>
    <col min="9986" max="9986" width="3" bestFit="1" customWidth="1"/>
    <col min="9987" max="9987" width="52.5546875" customWidth="1"/>
    <col min="9988" max="9988" width="25" customWidth="1"/>
    <col min="10241" max="10241" width="7.33203125" customWidth="1"/>
    <col min="10242" max="10242" width="3" bestFit="1" customWidth="1"/>
    <col min="10243" max="10243" width="52.5546875" customWidth="1"/>
    <col min="10244" max="10244" width="25" customWidth="1"/>
    <col min="10497" max="10497" width="7.33203125" customWidth="1"/>
    <col min="10498" max="10498" width="3" bestFit="1" customWidth="1"/>
    <col min="10499" max="10499" width="52.5546875" customWidth="1"/>
    <col min="10500" max="10500" width="25" customWidth="1"/>
    <col min="10753" max="10753" width="7.33203125" customWidth="1"/>
    <col min="10754" max="10754" width="3" bestFit="1" customWidth="1"/>
    <col min="10755" max="10755" width="52.5546875" customWidth="1"/>
    <col min="10756" max="10756" width="25" customWidth="1"/>
    <col min="11009" max="11009" width="7.33203125" customWidth="1"/>
    <col min="11010" max="11010" width="3" bestFit="1" customWidth="1"/>
    <col min="11011" max="11011" width="52.5546875" customWidth="1"/>
    <col min="11012" max="11012" width="25" customWidth="1"/>
    <col min="11265" max="11265" width="7.33203125" customWidth="1"/>
    <col min="11266" max="11266" width="3" bestFit="1" customWidth="1"/>
    <col min="11267" max="11267" width="52.5546875" customWidth="1"/>
    <col min="11268" max="11268" width="25" customWidth="1"/>
    <col min="11521" max="11521" width="7.33203125" customWidth="1"/>
    <col min="11522" max="11522" width="3" bestFit="1" customWidth="1"/>
    <col min="11523" max="11523" width="52.5546875" customWidth="1"/>
    <col min="11524" max="11524" width="25" customWidth="1"/>
    <col min="11777" max="11777" width="7.33203125" customWidth="1"/>
    <col min="11778" max="11778" width="3" bestFit="1" customWidth="1"/>
    <col min="11779" max="11779" width="52.5546875" customWidth="1"/>
    <col min="11780" max="11780" width="25" customWidth="1"/>
    <col min="12033" max="12033" width="7.33203125" customWidth="1"/>
    <col min="12034" max="12034" width="3" bestFit="1" customWidth="1"/>
    <col min="12035" max="12035" width="52.5546875" customWidth="1"/>
    <col min="12036" max="12036" width="25" customWidth="1"/>
    <col min="12289" max="12289" width="7.33203125" customWidth="1"/>
    <col min="12290" max="12290" width="3" bestFit="1" customWidth="1"/>
    <col min="12291" max="12291" width="52.5546875" customWidth="1"/>
    <col min="12292" max="12292" width="25" customWidth="1"/>
    <col min="12545" max="12545" width="7.33203125" customWidth="1"/>
    <col min="12546" max="12546" width="3" bestFit="1" customWidth="1"/>
    <col min="12547" max="12547" width="52.5546875" customWidth="1"/>
    <col min="12548" max="12548" width="25" customWidth="1"/>
    <col min="12801" max="12801" width="7.33203125" customWidth="1"/>
    <col min="12802" max="12802" width="3" bestFit="1" customWidth="1"/>
    <col min="12803" max="12803" width="52.5546875" customWidth="1"/>
    <col min="12804" max="12804" width="25" customWidth="1"/>
    <col min="13057" max="13057" width="7.33203125" customWidth="1"/>
    <col min="13058" max="13058" width="3" bestFit="1" customWidth="1"/>
    <col min="13059" max="13059" width="52.5546875" customWidth="1"/>
    <col min="13060" max="13060" width="25" customWidth="1"/>
    <col min="13313" max="13313" width="7.33203125" customWidth="1"/>
    <col min="13314" max="13314" width="3" bestFit="1" customWidth="1"/>
    <col min="13315" max="13315" width="52.5546875" customWidth="1"/>
    <col min="13316" max="13316" width="25" customWidth="1"/>
    <col min="13569" max="13569" width="7.33203125" customWidth="1"/>
    <col min="13570" max="13570" width="3" bestFit="1" customWidth="1"/>
    <col min="13571" max="13571" width="52.5546875" customWidth="1"/>
    <col min="13572" max="13572" width="25" customWidth="1"/>
    <col min="13825" max="13825" width="7.33203125" customWidth="1"/>
    <col min="13826" max="13826" width="3" bestFit="1" customWidth="1"/>
    <col min="13827" max="13827" width="52.5546875" customWidth="1"/>
    <col min="13828" max="13828" width="25" customWidth="1"/>
    <col min="14081" max="14081" width="7.33203125" customWidth="1"/>
    <col min="14082" max="14082" width="3" bestFit="1" customWidth="1"/>
    <col min="14083" max="14083" width="52.5546875" customWidth="1"/>
    <col min="14084" max="14084" width="25" customWidth="1"/>
    <col min="14337" max="14337" width="7.33203125" customWidth="1"/>
    <col min="14338" max="14338" width="3" bestFit="1" customWidth="1"/>
    <col min="14339" max="14339" width="52.5546875" customWidth="1"/>
    <col min="14340" max="14340" width="25" customWidth="1"/>
    <col min="14593" max="14593" width="7.33203125" customWidth="1"/>
    <col min="14594" max="14594" width="3" bestFit="1" customWidth="1"/>
    <col min="14595" max="14595" width="52.5546875" customWidth="1"/>
    <col min="14596" max="14596" width="25" customWidth="1"/>
    <col min="14849" max="14849" width="7.33203125" customWidth="1"/>
    <col min="14850" max="14850" width="3" bestFit="1" customWidth="1"/>
    <col min="14851" max="14851" width="52.5546875" customWidth="1"/>
    <col min="14852" max="14852" width="25" customWidth="1"/>
    <col min="15105" max="15105" width="7.33203125" customWidth="1"/>
    <col min="15106" max="15106" width="3" bestFit="1" customWidth="1"/>
    <col min="15107" max="15107" width="52.5546875" customWidth="1"/>
    <col min="15108" max="15108" width="25" customWidth="1"/>
    <col min="15361" max="15361" width="7.33203125" customWidth="1"/>
    <col min="15362" max="15362" width="3" bestFit="1" customWidth="1"/>
    <col min="15363" max="15363" width="52.5546875" customWidth="1"/>
    <col min="15364" max="15364" width="25" customWidth="1"/>
    <col min="15617" max="15617" width="7.33203125" customWidth="1"/>
    <col min="15618" max="15618" width="3" bestFit="1" customWidth="1"/>
    <col min="15619" max="15619" width="52.5546875" customWidth="1"/>
    <col min="15620" max="15620" width="25" customWidth="1"/>
    <col min="15873" max="15873" width="7.33203125" customWidth="1"/>
    <col min="15874" max="15874" width="3" bestFit="1" customWidth="1"/>
    <col min="15875" max="15875" width="52.5546875" customWidth="1"/>
    <col min="15876" max="15876" width="25" customWidth="1"/>
    <col min="16129" max="16129" width="7.33203125" customWidth="1"/>
    <col min="16130" max="16130" width="3" bestFit="1" customWidth="1"/>
    <col min="16131" max="16131" width="52.5546875" customWidth="1"/>
    <col min="16132" max="16132" width="25" customWidth="1"/>
  </cols>
  <sheetData>
    <row r="1" spans="2:4" ht="15" x14ac:dyDescent="0.3">
      <c r="C1" s="2" t="s">
        <v>168</v>
      </c>
      <c r="D1" s="254"/>
    </row>
    <row r="2" spans="2:4" ht="13.95" customHeight="1" x14ac:dyDescent="0.3">
      <c r="C2" s="255"/>
      <c r="D2" s="254"/>
    </row>
    <row r="3" spans="2:4" ht="53.4" customHeight="1" x14ac:dyDescent="0.3">
      <c r="C3" s="1" t="s">
        <v>205</v>
      </c>
      <c r="D3" s="1"/>
    </row>
    <row r="4" spans="2:4" x14ac:dyDescent="0.3">
      <c r="C4" s="3" t="s">
        <v>0</v>
      </c>
    </row>
    <row r="5" spans="2:4" x14ac:dyDescent="0.3">
      <c r="C5" s="3" t="s">
        <v>169</v>
      </c>
      <c r="D5" s="4" t="s">
        <v>167</v>
      </c>
    </row>
    <row r="6" spans="2:4" ht="15" thickBot="1" x14ac:dyDescent="0.35">
      <c r="B6" s="257"/>
      <c r="C6" s="258"/>
      <c r="D6" s="39"/>
    </row>
    <row r="7" spans="2:4" ht="12" customHeight="1" x14ac:dyDescent="0.3">
      <c r="B7" s="259"/>
      <c r="C7" s="140"/>
      <c r="D7" s="260"/>
    </row>
    <row r="8" spans="2:4" x14ac:dyDescent="0.3">
      <c r="B8" s="261">
        <v>1</v>
      </c>
      <c r="C8" s="262" t="s">
        <v>170</v>
      </c>
      <c r="D8" s="23"/>
    </row>
    <row r="9" spans="2:4" x14ac:dyDescent="0.3">
      <c r="B9" s="261"/>
      <c r="C9" s="25"/>
      <c r="D9" s="228"/>
    </row>
    <row r="10" spans="2:4" x14ac:dyDescent="0.3">
      <c r="B10" s="261"/>
      <c r="C10" s="263" t="s">
        <v>171</v>
      </c>
      <c r="D10" s="41"/>
    </row>
    <row r="11" spans="2:4" x14ac:dyDescent="0.3">
      <c r="B11" s="261"/>
      <c r="C11" s="25"/>
      <c r="D11" s="228"/>
    </row>
    <row r="12" spans="2:4" x14ac:dyDescent="0.3">
      <c r="B12" s="261"/>
      <c r="C12" s="78" t="s">
        <v>11</v>
      </c>
      <c r="D12" s="24"/>
    </row>
    <row r="13" spans="2:4" ht="12" customHeight="1" x14ac:dyDescent="0.3">
      <c r="B13" s="261"/>
      <c r="C13" s="48"/>
      <c r="D13" s="24"/>
    </row>
    <row r="14" spans="2:4" x14ac:dyDescent="0.3">
      <c r="B14" s="261"/>
      <c r="C14" s="208" t="s">
        <v>144</v>
      </c>
      <c r="D14" s="24"/>
    </row>
    <row r="15" spans="2:4" x14ac:dyDescent="0.3">
      <c r="B15" s="261"/>
      <c r="C15" s="231"/>
      <c r="D15" s="24"/>
    </row>
    <row r="16" spans="2:4" x14ac:dyDescent="0.3">
      <c r="B16" s="261"/>
      <c r="C16" s="48" t="s">
        <v>8</v>
      </c>
      <c r="D16" s="24"/>
    </row>
    <row r="17" spans="2:4" ht="15" thickBot="1" x14ac:dyDescent="0.35">
      <c r="B17" s="264"/>
      <c r="C17" s="80"/>
      <c r="D17" s="42"/>
    </row>
    <row r="18" spans="2:4" x14ac:dyDescent="0.3">
      <c r="B18" s="259"/>
      <c r="C18" s="35"/>
      <c r="D18" s="260"/>
    </row>
    <row r="19" spans="2:4" x14ac:dyDescent="0.3">
      <c r="B19" s="261">
        <f>B8+1</f>
        <v>2</v>
      </c>
      <c r="C19" s="52" t="s">
        <v>172</v>
      </c>
      <c r="D19" s="23"/>
    </row>
    <row r="20" spans="2:4" x14ac:dyDescent="0.3">
      <c r="B20" s="261"/>
      <c r="C20" s="13"/>
      <c r="D20" s="228"/>
    </row>
    <row r="21" spans="2:4" x14ac:dyDescent="0.3">
      <c r="B21" s="261"/>
      <c r="C21" s="11" t="s">
        <v>11</v>
      </c>
      <c r="D21" s="24"/>
    </row>
    <row r="22" spans="2:4" x14ac:dyDescent="0.3">
      <c r="B22" s="261"/>
      <c r="C22" s="15"/>
      <c r="D22" s="24"/>
    </row>
    <row r="23" spans="2:4" x14ac:dyDescent="0.3">
      <c r="B23" s="261"/>
      <c r="C23" s="265" t="s">
        <v>173</v>
      </c>
      <c r="D23" s="24"/>
    </row>
    <row r="24" spans="2:4" x14ac:dyDescent="0.3">
      <c r="B24" s="261"/>
      <c r="C24" s="15"/>
      <c r="D24" s="24"/>
    </row>
    <row r="25" spans="2:4" x14ac:dyDescent="0.3">
      <c r="B25" s="261"/>
      <c r="C25" s="15" t="s">
        <v>8</v>
      </c>
      <c r="D25" s="24"/>
    </row>
    <row r="26" spans="2:4" ht="15" thickBot="1" x14ac:dyDescent="0.35">
      <c r="B26" s="264"/>
      <c r="C26" s="21"/>
      <c r="D26" s="42"/>
    </row>
    <row r="27" spans="2:4" x14ac:dyDescent="0.3">
      <c r="B27" s="259"/>
      <c r="C27" s="140"/>
      <c r="D27" s="260"/>
    </row>
    <row r="28" spans="2:4" x14ac:dyDescent="0.3">
      <c r="B28" s="261">
        <f>B19+1</f>
        <v>3</v>
      </c>
      <c r="C28" s="263" t="s">
        <v>174</v>
      </c>
      <c r="D28" s="23"/>
    </row>
    <row r="29" spans="2:4" x14ac:dyDescent="0.3">
      <c r="B29" s="261"/>
      <c r="C29" s="25"/>
      <c r="D29" s="228"/>
    </row>
    <row r="30" spans="2:4" x14ac:dyDescent="0.3">
      <c r="B30" s="261"/>
      <c r="C30" s="78" t="s">
        <v>11</v>
      </c>
      <c r="D30" s="24"/>
    </row>
    <row r="31" spans="2:4" x14ac:dyDescent="0.3">
      <c r="B31" s="261"/>
      <c r="C31" s="48"/>
      <c r="D31" s="24"/>
    </row>
    <row r="32" spans="2:4" x14ac:dyDescent="0.3">
      <c r="B32" s="261"/>
      <c r="C32" s="48" t="s">
        <v>173</v>
      </c>
      <c r="D32" s="24"/>
    </row>
    <row r="33" spans="2:4" x14ac:dyDescent="0.3">
      <c r="B33" s="261"/>
      <c r="C33" s="48"/>
      <c r="D33" s="24"/>
    </row>
    <row r="34" spans="2:4" x14ac:dyDescent="0.3">
      <c r="B34" s="261"/>
      <c r="C34" s="48" t="s">
        <v>8</v>
      </c>
      <c r="D34" s="24"/>
    </row>
    <row r="35" spans="2:4" ht="15" thickBot="1" x14ac:dyDescent="0.35">
      <c r="B35" s="264"/>
      <c r="C35" s="80"/>
      <c r="D35" s="42"/>
    </row>
    <row r="36" spans="2:4" x14ac:dyDescent="0.3">
      <c r="B36" s="259"/>
      <c r="C36" s="140"/>
      <c r="D36" s="260"/>
    </row>
    <row r="37" spans="2:4" x14ac:dyDescent="0.3">
      <c r="B37" s="261">
        <f>B28+1</f>
        <v>4</v>
      </c>
      <c r="C37" s="263" t="s">
        <v>175</v>
      </c>
      <c r="D37" s="23"/>
    </row>
    <row r="38" spans="2:4" x14ac:dyDescent="0.3">
      <c r="B38" s="261"/>
      <c r="C38" s="25"/>
      <c r="D38" s="228"/>
    </row>
    <row r="39" spans="2:4" x14ac:dyDescent="0.3">
      <c r="B39" s="261"/>
      <c r="C39" s="66" t="s">
        <v>11</v>
      </c>
      <c r="D39" s="24"/>
    </row>
    <row r="40" spans="2:4" x14ac:dyDescent="0.3">
      <c r="B40" s="261"/>
      <c r="C40" s="70"/>
      <c r="D40" s="24"/>
    </row>
    <row r="41" spans="2:4" x14ac:dyDescent="0.3">
      <c r="B41" s="261"/>
      <c r="C41" s="208" t="s">
        <v>150</v>
      </c>
      <c r="D41" s="24"/>
    </row>
    <row r="42" spans="2:4" x14ac:dyDescent="0.3">
      <c r="B42" s="261"/>
      <c r="C42" s="208" t="s">
        <v>151</v>
      </c>
      <c r="D42" s="24"/>
    </row>
    <row r="43" spans="2:4" x14ac:dyDescent="0.3">
      <c r="B43" s="261"/>
      <c r="C43" s="208"/>
      <c r="D43" s="24"/>
    </row>
    <row r="44" spans="2:4" ht="15" thickBot="1" x14ac:dyDescent="0.35">
      <c r="B44" s="264"/>
      <c r="C44" s="80"/>
      <c r="D44" s="42"/>
    </row>
    <row r="45" spans="2:4" ht="15" hidden="1" thickBot="1" x14ac:dyDescent="0.35">
      <c r="B45" s="266"/>
      <c r="C45" s="267"/>
      <c r="D45" s="268"/>
    </row>
    <row r="46" spans="2:4" x14ac:dyDescent="0.3">
      <c r="B46" s="278"/>
      <c r="C46" s="279"/>
      <c r="D46" s="58"/>
    </row>
    <row r="47" spans="2:4" x14ac:dyDescent="0.3">
      <c r="B47" s="278"/>
      <c r="C47" s="279"/>
      <c r="D47" s="58"/>
    </row>
    <row r="48" spans="2:4" x14ac:dyDescent="0.3">
      <c r="B48" s="278"/>
      <c r="C48" s="279"/>
      <c r="D48" s="58"/>
    </row>
    <row r="49" spans="2:5" x14ac:dyDescent="0.3">
      <c r="B49" s="278"/>
      <c r="C49" s="279"/>
      <c r="D49" s="58"/>
    </row>
    <row r="50" spans="2:5" ht="14.4" customHeight="1" thickBot="1" x14ac:dyDescent="0.35">
      <c r="B50" s="278"/>
      <c r="C50" s="279"/>
      <c r="D50" s="58"/>
    </row>
    <row r="51" spans="2:5" x14ac:dyDescent="0.3">
      <c r="B51" s="259"/>
      <c r="C51" s="282"/>
      <c r="D51" s="249"/>
    </row>
    <row r="52" spans="2:5" x14ac:dyDescent="0.3">
      <c r="B52" s="261"/>
      <c r="C52" s="52" t="s">
        <v>21</v>
      </c>
      <c r="D52" s="242"/>
    </row>
    <row r="53" spans="2:5" ht="15" thickBot="1" x14ac:dyDescent="0.35">
      <c r="B53" s="264"/>
      <c r="C53" s="54"/>
      <c r="D53" s="269"/>
    </row>
    <row r="54" spans="2:5" x14ac:dyDescent="0.3">
      <c r="B54" s="259"/>
      <c r="C54" s="52"/>
      <c r="D54" s="249"/>
    </row>
    <row r="55" spans="2:5" x14ac:dyDescent="0.3">
      <c r="B55" s="261"/>
      <c r="C55" s="52" t="s">
        <v>177</v>
      </c>
      <c r="D55" s="242"/>
    </row>
    <row r="56" spans="2:5" ht="15" thickBot="1" x14ac:dyDescent="0.35">
      <c r="B56" s="264"/>
      <c r="C56" s="54"/>
      <c r="D56" s="269"/>
    </row>
    <row r="57" spans="2:5" x14ac:dyDescent="0.3">
      <c r="B57" s="261"/>
      <c r="C57" s="52"/>
      <c r="D57" s="249"/>
    </row>
    <row r="58" spans="2:5" x14ac:dyDescent="0.3">
      <c r="B58" s="261"/>
      <c r="C58" s="52" t="s">
        <v>22</v>
      </c>
      <c r="D58" s="242"/>
    </row>
    <row r="59" spans="2:5" ht="15" thickBot="1" x14ac:dyDescent="0.35">
      <c r="B59" s="264"/>
      <c r="C59" s="54"/>
      <c r="D59" s="269"/>
    </row>
    <row r="60" spans="2:5" x14ac:dyDescent="0.3">
      <c r="C60" s="3"/>
    </row>
    <row r="61" spans="2:5" x14ac:dyDescent="0.3">
      <c r="C61" s="270"/>
      <c r="D61" s="271"/>
    </row>
    <row r="62" spans="2:5" ht="40.200000000000003" x14ac:dyDescent="0.3">
      <c r="C62" s="283" t="s">
        <v>204</v>
      </c>
      <c r="D62" s="284"/>
      <c r="E62" s="285"/>
    </row>
    <row r="63" spans="2:5" x14ac:dyDescent="0.3">
      <c r="C63" s="286"/>
      <c r="D63" s="284"/>
      <c r="E63" s="285"/>
    </row>
    <row r="64" spans="2:5" x14ac:dyDescent="0.3">
      <c r="C64" t="s">
        <v>166</v>
      </c>
    </row>
    <row r="66" spans="3:4" x14ac:dyDescent="0.3">
      <c r="C66" s="69" t="s">
        <v>187</v>
      </c>
      <c r="D66" s="93" t="s">
        <v>188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B16" sqref="B16"/>
    </sheetView>
  </sheetViews>
  <sheetFormatPr defaultRowHeight="14.4" x14ac:dyDescent="0.3"/>
  <cols>
    <col min="2" max="2" width="48" customWidth="1"/>
    <col min="3" max="3" width="19.109375" customWidth="1"/>
    <col min="4" max="4" width="16.6640625" customWidth="1"/>
    <col min="5" max="5" width="20.44140625" customWidth="1"/>
    <col min="6" max="6" width="10.44140625" customWidth="1"/>
  </cols>
  <sheetData>
    <row r="2" spans="1:4" x14ac:dyDescent="0.3">
      <c r="B2" s="272" t="s">
        <v>178</v>
      </c>
    </row>
    <row r="4" spans="1:4" ht="43.2" x14ac:dyDescent="0.3">
      <c r="B4" s="191" t="s">
        <v>202</v>
      </c>
      <c r="D4" s="205"/>
    </row>
    <row r="5" spans="1:4" ht="15" thickBot="1" x14ac:dyDescent="0.35"/>
    <row r="6" spans="1:4" ht="15" thickBot="1" x14ac:dyDescent="0.35">
      <c r="A6" s="192"/>
      <c r="B6" s="147" t="s">
        <v>52</v>
      </c>
      <c r="C6" s="148" t="s">
        <v>136</v>
      </c>
      <c r="D6" s="148" t="s">
        <v>135</v>
      </c>
    </row>
    <row r="7" spans="1:4" x14ac:dyDescent="0.3">
      <c r="A7" s="198"/>
      <c r="B7" s="193"/>
      <c r="C7" s="198"/>
      <c r="D7" s="194"/>
    </row>
    <row r="8" spans="1:4" ht="43.8" thickBot="1" x14ac:dyDescent="0.35">
      <c r="A8" s="199">
        <v>1</v>
      </c>
      <c r="B8" s="195" t="s">
        <v>137</v>
      </c>
      <c r="C8" s="199"/>
      <c r="D8" s="197"/>
    </row>
    <row r="9" spans="1:4" ht="27.6" customHeight="1" thickBot="1" x14ac:dyDescent="0.35">
      <c r="A9" s="206">
        <v>2</v>
      </c>
      <c r="B9" s="203" t="s">
        <v>18</v>
      </c>
      <c r="C9" s="192"/>
      <c r="D9" s="204"/>
    </row>
    <row r="10" spans="1:4" ht="36.6" customHeight="1" thickBot="1" x14ac:dyDescent="0.35">
      <c r="A10" s="206">
        <v>3</v>
      </c>
      <c r="B10" s="200" t="s">
        <v>138</v>
      </c>
      <c r="C10" s="202"/>
      <c r="D10" s="201"/>
    </row>
    <row r="11" spans="1:4" ht="21.6" customHeight="1" thickBot="1" x14ac:dyDescent="0.35">
      <c r="A11" s="206"/>
      <c r="B11" s="203" t="s">
        <v>139</v>
      </c>
      <c r="C11" s="192"/>
      <c r="D11" s="204"/>
    </row>
    <row r="12" spans="1:4" ht="24" customHeight="1" thickBot="1" x14ac:dyDescent="0.35">
      <c r="A12" s="206"/>
      <c r="B12" s="203" t="s">
        <v>140</v>
      </c>
      <c r="C12" s="192"/>
      <c r="D12" s="204"/>
    </row>
    <row r="13" spans="1:4" ht="25.95" customHeight="1" thickBot="1" x14ac:dyDescent="0.35">
      <c r="A13" s="207"/>
      <c r="B13" s="196" t="s">
        <v>141</v>
      </c>
      <c r="C13" s="199"/>
      <c r="D13" s="197"/>
    </row>
    <row r="16" spans="1:4" ht="40.200000000000003" x14ac:dyDescent="0.3">
      <c r="B16" s="283" t="s">
        <v>203</v>
      </c>
    </row>
    <row r="18" spans="2:3" x14ac:dyDescent="0.3">
      <c r="B18" t="s">
        <v>166</v>
      </c>
    </row>
    <row r="21" spans="2:3" x14ac:dyDescent="0.3">
      <c r="B21" s="69" t="s">
        <v>187</v>
      </c>
      <c r="C21" s="93" t="s">
        <v>188</v>
      </c>
    </row>
  </sheetData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Vsebina</vt:lpstr>
      <vt:lpstr>Probnejša navodila - izd cene</vt:lpstr>
      <vt:lpstr>Spec. naročila- celota pr.A</vt:lpstr>
      <vt:lpstr>podrob. speci. naročila GG- B</vt:lpstr>
      <vt:lpstr>podrobn.spec.naročila predor C</vt:lpstr>
      <vt:lpstr>podrob spec. naročila ESO-D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 Wohinz</dc:creator>
  <cp:lastModifiedBy>Ladi Wohinz</cp:lastModifiedBy>
  <cp:lastPrinted>2021-01-04T14:23:00Z</cp:lastPrinted>
  <dcterms:created xsi:type="dcterms:W3CDTF">2018-02-28T09:27:32Z</dcterms:created>
  <dcterms:modified xsi:type="dcterms:W3CDTF">2021-02-04T11:52:11Z</dcterms:modified>
</cp:coreProperties>
</file>